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560" yWindow="560" windowWidth="25040" windowHeight="15500" tabRatio="500" firstSheet="1" activeTab="5"/>
  </bookViews>
  <sheets>
    <sheet name="Týmy" sheetId="2" r:id="rId1"/>
    <sheet name="Vyzvednuto" sheetId="5" r:id="rId2"/>
    <sheet name="Luštěno" sheetId="3" r:id="rId3"/>
    <sheet name="Vyluštěno" sheetId="4" r:id="rId4"/>
    <sheet name="Krása šifry" sheetId="6" r:id="rId5"/>
    <sheet name="Šifry výsledky" sheetId="7" r:id="rId6"/>
    <sheet name="Týmy výsledky" sheetId="8" r:id="rId7"/>
    <sheet name="Print" sheetId="9" r:id="rId8"/>
  </sheets>
  <definedNames>
    <definedName name="_xlnm._FilterDatabase" localSheetId="7" hidden="1">Print!$A$1:$F$25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B7" i="8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C6" i="7"/>
  <c r="B6" i="7"/>
  <c r="E6" i="7"/>
  <c r="F6" i="7"/>
  <c r="D6" i="7"/>
  <c r="G6" i="7"/>
  <c r="Y5" i="2"/>
  <c r="Y8" i="8"/>
  <c r="Y4" i="2"/>
  <c r="Y9" i="2"/>
  <c r="C19" i="7"/>
  <c r="B19" i="7"/>
  <c r="E19" i="7"/>
  <c r="F19" i="7"/>
  <c r="D19" i="7"/>
  <c r="G19" i="7"/>
  <c r="B5" i="2"/>
  <c r="B8" i="8"/>
  <c r="B4" i="2"/>
  <c r="B9" i="2"/>
  <c r="C18" i="7"/>
  <c r="B18" i="7"/>
  <c r="E18" i="7"/>
  <c r="F18" i="7"/>
  <c r="D18" i="7"/>
  <c r="G18" i="7"/>
  <c r="C5" i="2"/>
  <c r="C8" i="8"/>
  <c r="C4" i="2"/>
  <c r="C9" i="2"/>
  <c r="C22" i="7"/>
  <c r="B22" i="7"/>
  <c r="E22" i="7"/>
  <c r="F22" i="7"/>
  <c r="D22" i="7"/>
  <c r="G22" i="7"/>
  <c r="D5" i="2"/>
  <c r="D8" i="8"/>
  <c r="D4" i="2"/>
  <c r="D9" i="2"/>
  <c r="C10" i="7"/>
  <c r="B10" i="7"/>
  <c r="E10" i="7"/>
  <c r="F10" i="7"/>
  <c r="D10" i="7"/>
  <c r="G10" i="7"/>
  <c r="E5" i="2"/>
  <c r="E8" i="8"/>
  <c r="E4" i="2"/>
  <c r="E9" i="2"/>
  <c r="C8" i="7"/>
  <c r="B8" i="7"/>
  <c r="E8" i="7"/>
  <c r="F8" i="7"/>
  <c r="D8" i="7"/>
  <c r="G8" i="7"/>
  <c r="F5" i="2"/>
  <c r="F8" i="8"/>
  <c r="F4" i="2"/>
  <c r="F9" i="2"/>
  <c r="C14" i="7"/>
  <c r="B14" i="7"/>
  <c r="E14" i="7"/>
  <c r="F14" i="7"/>
  <c r="D14" i="7"/>
  <c r="G14" i="7"/>
  <c r="G5" i="2"/>
  <c r="G8" i="8"/>
  <c r="G4" i="2"/>
  <c r="G9" i="2"/>
  <c r="C16" i="7"/>
  <c r="B16" i="7"/>
  <c r="E16" i="7"/>
  <c r="F16" i="7"/>
  <c r="D16" i="7"/>
  <c r="G16" i="7"/>
  <c r="H5" i="2"/>
  <c r="H8" i="8"/>
  <c r="H4" i="2"/>
  <c r="H9" i="2"/>
  <c r="C24" i="7"/>
  <c r="B24" i="7"/>
  <c r="E24" i="7"/>
  <c r="F24" i="7"/>
  <c r="D24" i="7"/>
  <c r="G24" i="7"/>
  <c r="I5" i="2"/>
  <c r="I8" i="8"/>
  <c r="I4" i="2"/>
  <c r="I9" i="2"/>
  <c r="C20" i="7"/>
  <c r="B20" i="7"/>
  <c r="E20" i="7"/>
  <c r="F20" i="7"/>
  <c r="D20" i="7"/>
  <c r="G20" i="7"/>
  <c r="J5" i="2"/>
  <c r="J8" i="8"/>
  <c r="J4" i="2"/>
  <c r="J9" i="2"/>
  <c r="C13" i="7"/>
  <c r="B13" i="7"/>
  <c r="E13" i="7"/>
  <c r="F13" i="7"/>
  <c r="D13" i="7"/>
  <c r="G13" i="7"/>
  <c r="K5" i="2"/>
  <c r="K8" i="8"/>
  <c r="K4" i="2"/>
  <c r="K9" i="2"/>
  <c r="C5" i="7"/>
  <c r="B5" i="7"/>
  <c r="E5" i="7"/>
  <c r="F5" i="7"/>
  <c r="D5" i="7"/>
  <c r="G5" i="7"/>
  <c r="L5" i="2"/>
  <c r="L8" i="8"/>
  <c r="L4" i="2"/>
  <c r="L9" i="2"/>
  <c r="C7" i="7"/>
  <c r="B7" i="7"/>
  <c r="E7" i="7"/>
  <c r="F7" i="7"/>
  <c r="D7" i="7"/>
  <c r="G7" i="7"/>
  <c r="M5" i="2"/>
  <c r="M8" i="8"/>
  <c r="M4" i="2"/>
  <c r="M9" i="2"/>
  <c r="C3" i="7"/>
  <c r="B3" i="7"/>
  <c r="E3" i="7"/>
  <c r="F3" i="7"/>
  <c r="D3" i="7"/>
  <c r="G3" i="7"/>
  <c r="N5" i="2"/>
  <c r="N8" i="8"/>
  <c r="N4" i="2"/>
  <c r="N9" i="2"/>
  <c r="C11" i="7"/>
  <c r="B11" i="7"/>
  <c r="E11" i="7"/>
  <c r="F11" i="7"/>
  <c r="D11" i="7"/>
  <c r="G11" i="7"/>
  <c r="O5" i="2"/>
  <c r="O8" i="8"/>
  <c r="O4" i="2"/>
  <c r="O9" i="2"/>
  <c r="C17" i="7"/>
  <c r="B17" i="7"/>
  <c r="E17" i="7"/>
  <c r="F17" i="7"/>
  <c r="D17" i="7"/>
  <c r="G17" i="7"/>
  <c r="P5" i="2"/>
  <c r="P8" i="8"/>
  <c r="P4" i="2"/>
  <c r="P9" i="2"/>
  <c r="C23" i="7"/>
  <c r="B23" i="7"/>
  <c r="E23" i="7"/>
  <c r="F23" i="7"/>
  <c r="D23" i="7"/>
  <c r="G23" i="7"/>
  <c r="Q5" i="2"/>
  <c r="Q8" i="8"/>
  <c r="Q4" i="2"/>
  <c r="Q9" i="2"/>
  <c r="C4" i="7"/>
  <c r="B4" i="7"/>
  <c r="E4" i="7"/>
  <c r="F4" i="7"/>
  <c r="D4" i="7"/>
  <c r="G4" i="7"/>
  <c r="R5" i="2"/>
  <c r="R8" i="8"/>
  <c r="R4" i="2"/>
  <c r="R9" i="2"/>
  <c r="C12" i="7"/>
  <c r="B12" i="7"/>
  <c r="E12" i="7"/>
  <c r="F12" i="7"/>
  <c r="D12" i="7"/>
  <c r="G12" i="7"/>
  <c r="S5" i="2"/>
  <c r="S8" i="8"/>
  <c r="S4" i="2"/>
  <c r="S9" i="2"/>
  <c r="C2" i="7"/>
  <c r="B2" i="7"/>
  <c r="E2" i="7"/>
  <c r="F2" i="7"/>
  <c r="D2" i="7"/>
  <c r="G2" i="7"/>
  <c r="T5" i="2"/>
  <c r="T8" i="8"/>
  <c r="T4" i="2"/>
  <c r="T9" i="2"/>
  <c r="U5" i="2"/>
  <c r="U8" i="8"/>
  <c r="U4" i="2"/>
  <c r="U9" i="2"/>
  <c r="C21" i="7"/>
  <c r="B21" i="7"/>
  <c r="E21" i="7"/>
  <c r="F21" i="7"/>
  <c r="D21" i="7"/>
  <c r="G21" i="7"/>
  <c r="V5" i="2"/>
  <c r="V8" i="8"/>
  <c r="V4" i="2"/>
  <c r="V9" i="2"/>
  <c r="C15" i="7"/>
  <c r="B15" i="7"/>
  <c r="E15" i="7"/>
  <c r="F15" i="7"/>
  <c r="D15" i="7"/>
  <c r="G15" i="7"/>
  <c r="W5" i="2"/>
  <c r="W8" i="8"/>
  <c r="W4" i="2"/>
  <c r="W9" i="2"/>
  <c r="C25" i="7"/>
  <c r="B25" i="7"/>
  <c r="E25" i="7"/>
  <c r="F25" i="7"/>
  <c r="D25" i="7"/>
  <c r="G25" i="7"/>
  <c r="X5" i="2"/>
  <c r="X8" i="8"/>
  <c r="X4" i="2"/>
  <c r="X9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2" i="3"/>
  <c r="Z3" i="6"/>
  <c r="AA3" i="6"/>
  <c r="AB3" i="6"/>
  <c r="AC3" i="6"/>
  <c r="AD3" i="6"/>
  <c r="AE3" i="6"/>
  <c r="Z4" i="6"/>
  <c r="AA4" i="6"/>
  <c r="AB4" i="6"/>
  <c r="AC4" i="6"/>
  <c r="AD4" i="6"/>
  <c r="AE4" i="6"/>
  <c r="Z5" i="6"/>
  <c r="AA5" i="6"/>
  <c r="AB5" i="6"/>
  <c r="AC5" i="6"/>
  <c r="AD5" i="6"/>
  <c r="AE5" i="6"/>
  <c r="Z6" i="6"/>
  <c r="AA6" i="6"/>
  <c r="AB6" i="6"/>
  <c r="AC6" i="6"/>
  <c r="AD6" i="6"/>
  <c r="AE6" i="6"/>
  <c r="Z7" i="6"/>
  <c r="AA7" i="6"/>
  <c r="AB7" i="6"/>
  <c r="AC7" i="6"/>
  <c r="AD7" i="6"/>
  <c r="AE7" i="6"/>
  <c r="Z8" i="6"/>
  <c r="AA8" i="6"/>
  <c r="AB8" i="6"/>
  <c r="AC8" i="6"/>
  <c r="AD8" i="6"/>
  <c r="AE8" i="6"/>
  <c r="Z9" i="6"/>
  <c r="AA9" i="6"/>
  <c r="AB9" i="6"/>
  <c r="AC9" i="6"/>
  <c r="AD9" i="6"/>
  <c r="AE9" i="6"/>
  <c r="Z10" i="6"/>
  <c r="AA10" i="6"/>
  <c r="AB10" i="6"/>
  <c r="AD10" i="6"/>
  <c r="AE10" i="6"/>
  <c r="Z11" i="6"/>
  <c r="AA11" i="6"/>
  <c r="AB11" i="6"/>
  <c r="AC11" i="6"/>
  <c r="AD11" i="6"/>
  <c r="AE11" i="6"/>
  <c r="Z12" i="6"/>
  <c r="AA12" i="6"/>
  <c r="AB12" i="6"/>
  <c r="AC12" i="6"/>
  <c r="AD12" i="6"/>
  <c r="AE12" i="6"/>
  <c r="Z13" i="6"/>
  <c r="AA13" i="6"/>
  <c r="AB13" i="6"/>
  <c r="AC13" i="6"/>
  <c r="AD13" i="6"/>
  <c r="AE13" i="6"/>
  <c r="Z14" i="6"/>
  <c r="AA14" i="6"/>
  <c r="AB14" i="6"/>
  <c r="AC14" i="6"/>
  <c r="AD14" i="6"/>
  <c r="AE14" i="6"/>
  <c r="Z15" i="6"/>
  <c r="AA15" i="6"/>
  <c r="AB15" i="6"/>
  <c r="AC15" i="6"/>
  <c r="AD15" i="6"/>
  <c r="AE15" i="6"/>
  <c r="Z16" i="6"/>
  <c r="AA16" i="6"/>
  <c r="AB16" i="6"/>
  <c r="AC16" i="6"/>
  <c r="AD16" i="6"/>
  <c r="AE16" i="6"/>
  <c r="Z17" i="6"/>
  <c r="AA17" i="6"/>
  <c r="AB17" i="6"/>
  <c r="AC17" i="6"/>
  <c r="AD17" i="6"/>
  <c r="AE17" i="6"/>
  <c r="Z18" i="6"/>
  <c r="AA18" i="6"/>
  <c r="AB18" i="6"/>
  <c r="AC18" i="6"/>
  <c r="AD18" i="6"/>
  <c r="AE18" i="6"/>
  <c r="Z19" i="6"/>
  <c r="AA19" i="6"/>
  <c r="AB19" i="6"/>
  <c r="AC19" i="6"/>
  <c r="AD19" i="6"/>
  <c r="AE19" i="6"/>
  <c r="Z20" i="6"/>
  <c r="AA20" i="6"/>
  <c r="AB20" i="6"/>
  <c r="AC20" i="6"/>
  <c r="AD20" i="6"/>
  <c r="AE20" i="6"/>
  <c r="Z21" i="6"/>
  <c r="AA21" i="6"/>
  <c r="AB21" i="6"/>
  <c r="AC21" i="6"/>
  <c r="AD21" i="6"/>
  <c r="AE21" i="6"/>
  <c r="Z22" i="6"/>
  <c r="AA22" i="6"/>
  <c r="AB22" i="6"/>
  <c r="AC22" i="6"/>
  <c r="AD22" i="6"/>
  <c r="AE22" i="6"/>
  <c r="Z23" i="6"/>
  <c r="AA23" i="6"/>
  <c r="AB23" i="6"/>
  <c r="AC23" i="6"/>
  <c r="AD23" i="6"/>
  <c r="AE23" i="6"/>
  <c r="Z24" i="6"/>
  <c r="AA24" i="6"/>
  <c r="AB24" i="6"/>
  <c r="AC24" i="6"/>
  <c r="AD24" i="6"/>
  <c r="AE24" i="6"/>
  <c r="Z25" i="6"/>
  <c r="AA25" i="6"/>
  <c r="AB25" i="6"/>
  <c r="AC25" i="6"/>
  <c r="AD25" i="6"/>
  <c r="AE25" i="6"/>
  <c r="Z26" i="6"/>
  <c r="AA26" i="6"/>
  <c r="AB26" i="6"/>
  <c r="AC26" i="6"/>
  <c r="AD26" i="6"/>
  <c r="AE26" i="6"/>
  <c r="D1" i="7"/>
  <c r="AC10" i="6"/>
  <c r="Z3" i="4"/>
  <c r="Z3" i="3"/>
  <c r="Z26" i="4"/>
  <c r="Z26" i="3"/>
  <c r="Z7" i="4"/>
  <c r="Z23" i="4"/>
  <c r="Z23" i="3"/>
  <c r="Z21" i="4"/>
  <c r="Z21" i="3"/>
  <c r="Z17" i="4"/>
  <c r="Z17" i="3"/>
  <c r="Z25" i="4"/>
  <c r="Z25" i="3"/>
  <c r="Z24" i="4"/>
  <c r="Z24" i="3"/>
  <c r="Z13" i="4"/>
  <c r="Z4" i="4"/>
  <c r="Z4" i="3"/>
  <c r="Z19" i="4"/>
  <c r="Z19" i="3"/>
  <c r="Z22" i="4"/>
  <c r="Z22" i="3"/>
  <c r="Z18" i="4"/>
  <c r="Z20" i="4"/>
  <c r="Z20" i="3"/>
  <c r="Z13" i="3"/>
  <c r="Z14" i="4"/>
  <c r="Z14" i="3"/>
  <c r="Z16" i="4"/>
  <c r="Z16" i="3"/>
  <c r="Z6" i="4"/>
  <c r="Z12" i="4"/>
  <c r="Z12" i="3"/>
  <c r="Z5" i="4"/>
  <c r="Z5" i="3"/>
  <c r="Z11" i="4"/>
  <c r="Z11" i="3"/>
  <c r="Z10" i="4"/>
  <c r="C9" i="7"/>
  <c r="Z10" i="3"/>
  <c r="B9" i="7"/>
  <c r="E9" i="7"/>
  <c r="F9" i="7"/>
  <c r="Z9" i="4"/>
  <c r="Z9" i="3"/>
  <c r="Z15" i="4"/>
  <c r="Z15" i="3"/>
  <c r="Z8" i="4"/>
  <c r="Z8" i="3"/>
  <c r="Z7" i="3"/>
  <c r="Z18" i="3"/>
  <c r="Y27" i="4"/>
  <c r="Y4" i="8"/>
  <c r="Y6" i="8"/>
  <c r="Y27" i="5"/>
  <c r="Y5" i="8"/>
  <c r="W2" i="8"/>
  <c r="D27" i="5"/>
  <c r="D5" i="8"/>
  <c r="D27" i="4"/>
  <c r="D4" i="8"/>
  <c r="D6" i="8"/>
  <c r="C27" i="5"/>
  <c r="C5" i="8"/>
  <c r="C27" i="4"/>
  <c r="C4" i="8"/>
  <c r="C6" i="8"/>
  <c r="Y2" i="8"/>
  <c r="K27" i="5"/>
  <c r="K5" i="8"/>
  <c r="K27" i="4"/>
  <c r="K4" i="8"/>
  <c r="K6" i="8"/>
  <c r="V27" i="4"/>
  <c r="V4" i="8"/>
  <c r="V6" i="8"/>
  <c r="V27" i="5"/>
  <c r="V5" i="8"/>
  <c r="U27" i="4"/>
  <c r="U4" i="8"/>
  <c r="U6" i="8"/>
  <c r="U27" i="5"/>
  <c r="U5" i="8"/>
  <c r="T27" i="4"/>
  <c r="T4" i="8"/>
  <c r="T6" i="8"/>
  <c r="T27" i="5"/>
  <c r="T5" i="8"/>
  <c r="S27" i="4"/>
  <c r="S4" i="8"/>
  <c r="S6" i="8"/>
  <c r="S27" i="5"/>
  <c r="S5" i="8"/>
  <c r="R27" i="4"/>
  <c r="R4" i="8"/>
  <c r="R6" i="8"/>
  <c r="R27" i="5"/>
  <c r="R5" i="8"/>
  <c r="Q27" i="4"/>
  <c r="Q4" i="8"/>
  <c r="Q6" i="8"/>
  <c r="Q27" i="5"/>
  <c r="Q5" i="8"/>
  <c r="P27" i="4"/>
  <c r="P4" i="8"/>
  <c r="P6" i="8"/>
  <c r="P27" i="5"/>
  <c r="P5" i="8"/>
  <c r="O27" i="4"/>
  <c r="O4" i="8"/>
  <c r="O6" i="8"/>
  <c r="O27" i="5"/>
  <c r="O5" i="8"/>
  <c r="N27" i="4"/>
  <c r="N4" i="8"/>
  <c r="N6" i="8"/>
  <c r="N27" i="5"/>
  <c r="N5" i="8"/>
  <c r="M27" i="4"/>
  <c r="M4" i="8"/>
  <c r="M6" i="8"/>
  <c r="M27" i="5"/>
  <c r="M5" i="8"/>
  <c r="J27" i="4"/>
  <c r="J4" i="8"/>
  <c r="J6" i="8"/>
  <c r="J27" i="5"/>
  <c r="J5" i="8"/>
  <c r="I27" i="4"/>
  <c r="I4" i="8"/>
  <c r="I6" i="8"/>
  <c r="I27" i="5"/>
  <c r="I5" i="8"/>
  <c r="H27" i="4"/>
  <c r="H4" i="8"/>
  <c r="H6" i="8"/>
  <c r="H27" i="5"/>
  <c r="H5" i="8"/>
  <c r="G27" i="4"/>
  <c r="G4" i="8"/>
  <c r="G6" i="8"/>
  <c r="G27" i="5"/>
  <c r="G5" i="8"/>
  <c r="F27" i="4"/>
  <c r="F4" i="8"/>
  <c r="F6" i="8"/>
  <c r="F27" i="5"/>
  <c r="F5" i="8"/>
  <c r="E27" i="4"/>
  <c r="E4" i="8"/>
  <c r="E6" i="8"/>
  <c r="E27" i="5"/>
  <c r="E5" i="8"/>
  <c r="Z6" i="3"/>
  <c r="B27" i="4"/>
  <c r="B4" i="8"/>
  <c r="B6" i="8"/>
  <c r="B27" i="5"/>
  <c r="B5" i="8"/>
  <c r="X27" i="4"/>
  <c r="X4" i="8"/>
  <c r="X6" i="8"/>
  <c r="X27" i="5"/>
  <c r="X5" i="8"/>
  <c r="W27" i="4"/>
  <c r="W4" i="8"/>
  <c r="W6" i="8"/>
  <c r="W27" i="5"/>
  <c r="W5" i="8"/>
  <c r="L27" i="4"/>
  <c r="L4" i="8"/>
  <c r="L6" i="8"/>
  <c r="L27" i="5"/>
  <c r="L5" i="8"/>
  <c r="C1" i="7"/>
  <c r="B1" i="7"/>
  <c r="B27" i="3"/>
  <c r="B3" i="8"/>
  <c r="C27" i="3"/>
  <c r="C3" i="8"/>
  <c r="D27" i="3"/>
  <c r="D3" i="8"/>
  <c r="E27" i="3"/>
  <c r="E3" i="8"/>
  <c r="F27" i="3"/>
  <c r="F3" i="8"/>
  <c r="G27" i="3"/>
  <c r="G3" i="8"/>
  <c r="H27" i="3"/>
  <c r="H3" i="8"/>
  <c r="I27" i="3"/>
  <c r="I3" i="8"/>
  <c r="J27" i="3"/>
  <c r="J3" i="8"/>
  <c r="K27" i="3"/>
  <c r="K3" i="8"/>
  <c r="L27" i="3"/>
  <c r="L3" i="8"/>
  <c r="M27" i="3"/>
  <c r="M3" i="8"/>
  <c r="N27" i="3"/>
  <c r="N3" i="8"/>
  <c r="O27" i="3"/>
  <c r="O3" i="8"/>
  <c r="P27" i="3"/>
  <c r="P3" i="8"/>
  <c r="Q27" i="3"/>
  <c r="Q3" i="8"/>
  <c r="R27" i="3"/>
  <c r="R3" i="8"/>
  <c r="S27" i="3"/>
  <c r="S3" i="8"/>
  <c r="T27" i="3"/>
  <c r="T3" i="8"/>
  <c r="U27" i="3"/>
  <c r="U3" i="8"/>
  <c r="V27" i="3"/>
  <c r="V3" i="8"/>
  <c r="W27" i="3"/>
  <c r="W3" i="8"/>
  <c r="X27" i="3"/>
  <c r="X3" i="8"/>
  <c r="Y27" i="3"/>
  <c r="Y3" i="8"/>
  <c r="A5" i="8"/>
  <c r="A4" i="8"/>
  <c r="A3" i="8"/>
  <c r="X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3" i="5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W1" i="3"/>
  <c r="X1" i="3"/>
  <c r="Y1" i="3"/>
  <c r="W2" i="3"/>
  <c r="X2" i="3"/>
  <c r="V1" i="3"/>
  <c r="V2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B2" i="3"/>
  <c r="B1" i="3"/>
</calcChain>
</file>

<file path=xl/sharedStrings.xml><?xml version="1.0" encoding="utf-8"?>
<sst xmlns="http://schemas.openxmlformats.org/spreadsheetml/2006/main" count="140" uniqueCount="52">
  <si>
    <t>Šifra</t>
  </si>
  <si>
    <t>Vyzvednuto</t>
  </si>
  <si>
    <t>Vyluštěno</t>
  </si>
  <si>
    <t>Luštěno</t>
  </si>
  <si>
    <t>Krása šifry</t>
  </si>
  <si>
    <t>Číslo týmu</t>
  </si>
  <si>
    <t>Název týmu</t>
  </si>
  <si>
    <t xml:space="preserve">3 s kouskem fosforu (dříve vápníku) </t>
  </si>
  <si>
    <t xml:space="preserve">Albert Stallone </t>
  </si>
  <si>
    <t xml:space="preserve">Divize nulou </t>
  </si>
  <si>
    <t xml:space="preserve">Harém </t>
  </si>
  <si>
    <t xml:space="preserve">IQtIQ </t>
  </si>
  <si>
    <t xml:space="preserve">Kachní směs </t>
  </si>
  <si>
    <t xml:space="preserve">kancl </t>
  </si>
  <si>
    <t xml:space="preserve">KVÍK! </t>
  </si>
  <si>
    <t xml:space="preserve">Lišky ve vaně </t>
  </si>
  <si>
    <t xml:space="preserve">Název týmu: </t>
  </si>
  <si>
    <t xml:space="preserve">Proudoví krtci </t>
  </si>
  <si>
    <t xml:space="preserve">Přizdisráči </t>
  </si>
  <si>
    <t xml:space="preserve">Reveň </t>
  </si>
  <si>
    <t xml:space="preserve">ROFLCOPTER! </t>
  </si>
  <si>
    <t xml:space="preserve">Spící Volové </t>
  </si>
  <si>
    <t xml:space="preserve">Teoretická Pantomima </t>
  </si>
  <si>
    <t xml:space="preserve">Tonda a jeho parta </t>
  </si>
  <si>
    <t xml:space="preserve">Tweety neni kura! </t>
  </si>
  <si>
    <t xml:space="preserve">Tykadla </t>
  </si>
  <si>
    <t xml:space="preserve">Vepři ve při </t>
  </si>
  <si>
    <t xml:space="preserve">Žabaryba </t>
  </si>
  <si>
    <t>Luštilo</t>
  </si>
  <si>
    <t>Vyluštilo</t>
  </si>
  <si>
    <t>Vyzvedlo</t>
  </si>
  <si>
    <t>Počet</t>
  </si>
  <si>
    <t>Med</t>
  </si>
  <si>
    <t>Med+1</t>
  </si>
  <si>
    <t>Med-1</t>
  </si>
  <si>
    <t>Avg</t>
  </si>
  <si>
    <t>Obtížnost</t>
  </si>
  <si>
    <t>Body obtížnost</t>
  </si>
  <si>
    <t>Body celkem</t>
  </si>
  <si>
    <t>Body vyluštěno</t>
  </si>
  <si>
    <t>Body vyzvednuto</t>
  </si>
  <si>
    <t>Body šifrování</t>
  </si>
  <si>
    <t>Body za šifrování</t>
  </si>
  <si>
    <t>Body za šifru</t>
  </si>
  <si>
    <t>Ano</t>
  </si>
  <si>
    <t>Povyrostlo nám seno</t>
  </si>
  <si>
    <t>Prase v lese</t>
  </si>
  <si>
    <t>Karta týmu</t>
  </si>
  <si>
    <t>Bazinga</t>
  </si>
  <si>
    <t>Součet bodů</t>
  </si>
  <si>
    <t>Pořadí</t>
  </si>
  <si>
    <t>Tým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</si>
</sst>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u/>
      <sz val="12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4" fillId="2" borderId="0" xfId="0" applyFont="1" applyFill="1"/>
    <xf numFmtId="0" fontId="1" fillId="0" borderId="8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9" xfId="0" applyFont="1" applyBorder="1"/>
    <xf numFmtId="0" fontId="0" fillId="0" borderId="12" xfId="0" applyFill="1" applyBorder="1"/>
    <xf numFmtId="2" fontId="0" fillId="0" borderId="0" xfId="0" applyNumberFormat="1"/>
    <xf numFmtId="1" fontId="0" fillId="0" borderId="0" xfId="0" applyNumberFormat="1"/>
    <xf numFmtId="0" fontId="5" fillId="0" borderId="0" xfId="0" applyFont="1"/>
    <xf numFmtId="1" fontId="1" fillId="0" borderId="0" xfId="0" applyNumberFormat="1" applyFont="1"/>
    <xf numFmtId="1" fontId="5" fillId="0" borderId="0" xfId="0" applyNumberFormat="1" applyFont="1"/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opLeftCell="A2" workbookViewId="0">
      <selection activeCell="A2" sqref="A2:Y10"/>
    </sheetView>
  </sheetViews>
  <sheetFormatPr baseColWidth="10" defaultRowHeight="15" x14ac:dyDescent="0"/>
  <cols>
    <col min="1" max="1" width="15" bestFit="1" customWidth="1"/>
    <col min="2" max="2" width="30.83203125" bestFit="1" customWidth="1"/>
    <col min="3" max="3" width="13.83203125" bestFit="1" customWidth="1"/>
    <col min="4" max="4" width="11.83203125" bestFit="1" customWidth="1"/>
    <col min="5" max="6" width="10.83203125" bestFit="1" customWidth="1"/>
    <col min="7" max="7" width="11.83203125" bestFit="1" customWidth="1"/>
    <col min="8" max="8" width="9.83203125" bestFit="1" customWidth="1"/>
    <col min="9" max="9" width="10.83203125" bestFit="1" customWidth="1"/>
    <col min="10" max="10" width="12.5" bestFit="1" customWidth="1"/>
    <col min="11" max="11" width="12" bestFit="1" customWidth="1"/>
    <col min="12" max="12" width="13.1640625" bestFit="1" customWidth="1"/>
    <col min="13" max="14" width="10.83203125" bestFit="1" customWidth="1"/>
    <col min="15" max="15" width="13.1640625" bestFit="1" customWidth="1"/>
    <col min="16" max="16" width="11.6640625" bestFit="1" customWidth="1"/>
    <col min="17" max="17" width="20.33203125" bestFit="1" customWidth="1"/>
    <col min="18" max="18" width="17.1640625" bestFit="1" customWidth="1"/>
    <col min="19" max="19" width="16.33203125" customWidth="1"/>
    <col min="20" max="20" width="10.83203125" bestFit="1" customWidth="1"/>
    <col min="21" max="21" width="11.1640625" bestFit="1" customWidth="1"/>
    <col min="22" max="22" width="10.83203125" bestFit="1" customWidth="1"/>
    <col min="23" max="23" width="18.33203125" bestFit="1" customWidth="1"/>
    <col min="24" max="24" width="11" bestFit="1" customWidth="1"/>
    <col min="25" max="25" width="10.83203125" bestFit="1" customWidth="1"/>
    <col min="26" max="41" width="16.33203125" customWidth="1"/>
  </cols>
  <sheetData>
    <row r="1" spans="1:25">
      <c r="A1" s="1" t="s">
        <v>5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</row>
    <row r="2" spans="1:25">
      <c r="A2" s="1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T2" t="s">
        <v>25</v>
      </c>
      <c r="U2" t="s">
        <v>26</v>
      </c>
      <c r="V2" t="s">
        <v>27</v>
      </c>
      <c r="W2" t="s">
        <v>45</v>
      </c>
      <c r="X2" t="s">
        <v>46</v>
      </c>
      <c r="Y2" t="s">
        <v>48</v>
      </c>
    </row>
    <row r="3" spans="1:25">
      <c r="A3" t="s">
        <v>0</v>
      </c>
      <c r="B3">
        <v>18</v>
      </c>
      <c r="C3">
        <v>17</v>
      </c>
      <c r="D3">
        <v>21</v>
      </c>
      <c r="E3">
        <v>9</v>
      </c>
      <c r="F3">
        <v>7</v>
      </c>
      <c r="G3">
        <v>13</v>
      </c>
      <c r="H3">
        <v>15</v>
      </c>
      <c r="I3">
        <v>23</v>
      </c>
      <c r="J3">
        <v>19</v>
      </c>
      <c r="K3">
        <v>12</v>
      </c>
      <c r="L3">
        <v>4</v>
      </c>
      <c r="M3">
        <v>6</v>
      </c>
      <c r="N3">
        <v>2</v>
      </c>
      <c r="O3">
        <v>10</v>
      </c>
      <c r="P3">
        <v>16</v>
      </c>
      <c r="Q3">
        <v>22</v>
      </c>
      <c r="R3">
        <v>3</v>
      </c>
      <c r="S3">
        <v>11</v>
      </c>
      <c r="T3">
        <v>1</v>
      </c>
      <c r="U3">
        <v>8</v>
      </c>
      <c r="V3">
        <v>20</v>
      </c>
      <c r="W3">
        <v>14</v>
      </c>
      <c r="X3">
        <v>24</v>
      </c>
      <c r="Y3">
        <v>5</v>
      </c>
    </row>
    <row r="4" spans="1:25">
      <c r="A4" t="s">
        <v>42</v>
      </c>
      <c r="B4">
        <f>HLOOKUP(B2,'Týmy výsledky'!$B$2:$Y$8,7,0)</f>
        <v>51</v>
      </c>
      <c r="C4">
        <f>HLOOKUP(C2,'Týmy výsledky'!$B$2:$Y$8,7,0)</f>
        <v>46</v>
      </c>
      <c r="D4">
        <f>HLOOKUP(D2,'Týmy výsledky'!$B$2:$Y$8,7,0)</f>
        <v>30</v>
      </c>
      <c r="E4">
        <f>HLOOKUP(E2,'Týmy výsledky'!$B$2:$Y$8,7,0)</f>
        <v>40</v>
      </c>
      <c r="F4">
        <f>HLOOKUP(F2,'Týmy výsledky'!$B$2:$Y$8,7,0)</f>
        <v>56</v>
      </c>
      <c r="G4">
        <f>HLOOKUP(G2,'Týmy výsledky'!$B$2:$Y$8,7,0)</f>
        <v>61</v>
      </c>
      <c r="H4">
        <f>HLOOKUP(H2,'Týmy výsledky'!$B$2:$Y$8,7,0)</f>
        <v>49</v>
      </c>
      <c r="I4">
        <f>HLOOKUP(I2,'Týmy výsledky'!$B$2:$Y$8,7,0)</f>
        <v>31</v>
      </c>
      <c r="J4">
        <f>HLOOKUP(J2,'Týmy výsledky'!$B$2:$Y$8,7,0)</f>
        <v>37</v>
      </c>
      <c r="K4">
        <f>HLOOKUP(K2,'Týmy výsledky'!$B$2:$Y$8,7,0)</f>
        <v>42</v>
      </c>
      <c r="L4">
        <f>HLOOKUP(L2,'Týmy výsledky'!$B$2:$Y$8,7,0)</f>
        <v>44</v>
      </c>
      <c r="M4">
        <f>HLOOKUP(M2,'Týmy výsledky'!$B$2:$Y$8,7,0)</f>
        <v>65</v>
      </c>
      <c r="N4">
        <f>HLOOKUP(N2,'Týmy výsledky'!$B$2:$Y$8,7,0)</f>
        <v>28</v>
      </c>
      <c r="O4">
        <f>HLOOKUP(O2,'Týmy výsledky'!$B$2:$Y$8,7,0)</f>
        <v>47</v>
      </c>
      <c r="P4">
        <f>HLOOKUP(P2,'Týmy výsledky'!$B$2:$Y$8,7,0)</f>
        <v>60</v>
      </c>
      <c r="Q4">
        <f>HLOOKUP(Q2,'Týmy výsledky'!$B$2:$Y$8,7,0)</f>
        <v>27</v>
      </c>
      <c r="R4">
        <f>HLOOKUP(R2,'Týmy výsledky'!$B$2:$Y$8,7,0)</f>
        <v>67</v>
      </c>
      <c r="S4">
        <f>HLOOKUP(S2,'Týmy výsledky'!$B$2:$Y$8,7,0)</f>
        <v>30</v>
      </c>
      <c r="T4">
        <f>HLOOKUP(T2,'Týmy výsledky'!$B$2:$Y$8,7,0)</f>
        <v>35</v>
      </c>
      <c r="U4">
        <f>HLOOKUP(U2,'Týmy výsledky'!$B$2:$Y$8,7,0)</f>
        <v>44</v>
      </c>
      <c r="V4">
        <f>HLOOKUP(V2,'Týmy výsledky'!$B$2:$Y$8,7,0)</f>
        <v>6</v>
      </c>
      <c r="W4">
        <f>HLOOKUP(W2,'Týmy výsledky'!$B$2:$Y$8,7,0)</f>
        <v>34</v>
      </c>
      <c r="X4">
        <f>HLOOKUP(X2,'Týmy výsledky'!$B$2:$Y$8,7,0)</f>
        <v>6</v>
      </c>
      <c r="Y4">
        <f>HLOOKUP(Y2,'Týmy výsledky'!$B$2:$Y$8,7,0)</f>
        <v>0</v>
      </c>
    </row>
    <row r="5" spans="1:25">
      <c r="A5" t="s">
        <v>43</v>
      </c>
      <c r="B5" s="24">
        <f>VLOOKUP(B3,'Šifry výsledky'!$A$2:$G$25,7,-1)</f>
        <v>54.666666666666671</v>
      </c>
      <c r="C5" s="24">
        <f>VLOOKUP(C3,'Šifry výsledky'!$A$2:$G$25,7,-1)</f>
        <v>62</v>
      </c>
      <c r="D5" s="24">
        <f>VLOOKUP(D3,'Šifry výsledky'!$A$2:$G$25,7,-1)</f>
        <v>48</v>
      </c>
      <c r="E5" s="24">
        <f>VLOOKUP(E3,'Šifry výsledky'!$A$2:$G$25,7,-1)</f>
        <v>59.333333333333329</v>
      </c>
      <c r="F5" s="24">
        <f>VLOOKUP(F3,'Šifry výsledky'!$A$2:$G$25,7,-1)</f>
        <v>59.666666666666664</v>
      </c>
      <c r="G5" s="24">
        <f>VLOOKUP(G3,'Šifry výsledky'!$A$2:$G$25,7,-1)</f>
        <v>82.666666666666657</v>
      </c>
      <c r="H5" s="24">
        <f>VLOOKUP(H3,'Šifry výsledky'!$A$2:$G$25,7,-1)</f>
        <v>3</v>
      </c>
      <c r="I5" s="24">
        <f>VLOOKUP(I3,'Šifry výsledky'!$A$2:$G$25,7,-1)</f>
        <v>70</v>
      </c>
      <c r="J5" s="24">
        <f>VLOOKUP(J3,'Šifry výsledky'!$A$2:$G$25,7,-1)</f>
        <v>57</v>
      </c>
      <c r="K5" s="24">
        <f>VLOOKUP(K3,'Šifry výsledky'!$A$2:$G$25,7,-1)</f>
        <v>62</v>
      </c>
      <c r="L5" s="24">
        <f>VLOOKUP(L3,'Šifry výsledky'!$A$2:$G$25,7,-1)</f>
        <v>61.333333333333329</v>
      </c>
      <c r="M5" s="24">
        <f>VLOOKUP(M3,'Šifry výsledky'!$A$2:$G$25,7,-1)</f>
        <v>69</v>
      </c>
      <c r="N5" s="24">
        <f>VLOOKUP(N3,'Šifry výsledky'!$A$2:$G$25,7,-1)</f>
        <v>54.666666666666671</v>
      </c>
      <c r="O5" s="24">
        <f>VLOOKUP(O3,'Šifry výsledky'!$A$2:$G$25,7,-1)</f>
        <v>73.666666666666657</v>
      </c>
      <c r="P5" s="24">
        <f>VLOOKUP(P3,'Šifry výsledky'!$A$2:$G$25,7,-1)</f>
        <v>73</v>
      </c>
      <c r="Q5" s="24">
        <f>VLOOKUP(Q3,'Šifry výsledky'!$A$2:$G$25,7,-1)</f>
        <v>58</v>
      </c>
      <c r="R5" s="24">
        <f>VLOOKUP(R3,'Šifry výsledky'!$A$2:$G$25,7,-1)</f>
        <v>72.666666666666657</v>
      </c>
      <c r="S5" s="24">
        <f>VLOOKUP(S3,'Šifry výsledky'!$A$2:$G$25,7,-1)</f>
        <v>59.333333333333329</v>
      </c>
      <c r="T5" s="24">
        <f>VLOOKUP(T3,'Šifry výsledky'!$A$2:$G$25,7,-1)</f>
        <v>47</v>
      </c>
      <c r="U5" s="24">
        <f>VLOOKUP(U3,'Šifry výsledky'!$A$2:$G$25,7,-1)</f>
        <v>0</v>
      </c>
      <c r="V5" s="24">
        <f>VLOOKUP(V3,'Šifry výsledky'!$A$2:$G$25,7,-1)</f>
        <v>62.666666666666671</v>
      </c>
      <c r="W5" s="24">
        <f>VLOOKUP(W3,'Šifry výsledky'!$A$2:$G$25,7,-1)</f>
        <v>62</v>
      </c>
      <c r="X5" s="24">
        <f>VLOOKUP(X3,'Šifry výsledky'!$A$2:$G$25,7,-1)</f>
        <v>62</v>
      </c>
      <c r="Y5" s="24">
        <f>VLOOKUP(Y3,'Šifry výsledky'!$A$2:$G$25,7,-1)</f>
        <v>68.666666666666657</v>
      </c>
    </row>
    <row r="7" spans="1:25">
      <c r="A7" s="1" t="s">
        <v>47</v>
      </c>
      <c r="B7" t="s">
        <v>44</v>
      </c>
      <c r="C7" t="s">
        <v>44</v>
      </c>
      <c r="D7" t="s">
        <v>44</v>
      </c>
      <c r="E7" t="s">
        <v>44</v>
      </c>
      <c r="G7" t="s">
        <v>44</v>
      </c>
      <c r="H7" t="s">
        <v>44</v>
      </c>
      <c r="I7" t="s">
        <v>44</v>
      </c>
      <c r="J7" t="s">
        <v>44</v>
      </c>
      <c r="K7" t="s">
        <v>44</v>
      </c>
      <c r="L7" t="s">
        <v>44</v>
      </c>
      <c r="M7" t="s">
        <v>44</v>
      </c>
      <c r="N7" t="s">
        <v>44</v>
      </c>
      <c r="O7" t="s">
        <v>44</v>
      </c>
      <c r="P7" t="s">
        <v>44</v>
      </c>
      <c r="Q7" t="s">
        <v>44</v>
      </c>
      <c r="R7" t="s">
        <v>44</v>
      </c>
      <c r="S7" t="s">
        <v>44</v>
      </c>
      <c r="T7" t="s">
        <v>44</v>
      </c>
      <c r="U7" t="s">
        <v>44</v>
      </c>
      <c r="V7" t="s">
        <v>44</v>
      </c>
      <c r="W7" t="s">
        <v>44</v>
      </c>
      <c r="X7" t="s">
        <v>44</v>
      </c>
    </row>
    <row r="9" spans="1:25">
      <c r="A9" s="25" t="s">
        <v>49</v>
      </c>
      <c r="B9" s="27">
        <f>B4+B5</f>
        <v>105.66666666666667</v>
      </c>
      <c r="C9" s="27">
        <f t="shared" ref="C9:Y9" si="0">C4+C5</f>
        <v>108</v>
      </c>
      <c r="D9" s="27">
        <f t="shared" si="0"/>
        <v>78</v>
      </c>
      <c r="E9" s="27">
        <f t="shared" si="0"/>
        <v>99.333333333333329</v>
      </c>
      <c r="F9" s="27">
        <f t="shared" si="0"/>
        <v>115.66666666666666</v>
      </c>
      <c r="G9" s="27">
        <f t="shared" si="0"/>
        <v>143.66666666666666</v>
      </c>
      <c r="H9" s="27">
        <f t="shared" si="0"/>
        <v>52</v>
      </c>
      <c r="I9" s="27">
        <f t="shared" si="0"/>
        <v>101</v>
      </c>
      <c r="J9" s="27">
        <f t="shared" si="0"/>
        <v>94</v>
      </c>
      <c r="K9" s="27">
        <f t="shared" si="0"/>
        <v>104</v>
      </c>
      <c r="L9" s="27">
        <f t="shared" si="0"/>
        <v>105.33333333333333</v>
      </c>
      <c r="M9" s="27">
        <f t="shared" si="0"/>
        <v>134</v>
      </c>
      <c r="N9" s="27">
        <f t="shared" si="0"/>
        <v>82.666666666666671</v>
      </c>
      <c r="O9" s="27">
        <f t="shared" si="0"/>
        <v>120.66666666666666</v>
      </c>
      <c r="P9" s="27">
        <f t="shared" si="0"/>
        <v>133</v>
      </c>
      <c r="Q9" s="27">
        <f t="shared" si="0"/>
        <v>85</v>
      </c>
      <c r="R9" s="27">
        <f t="shared" si="0"/>
        <v>139.66666666666666</v>
      </c>
      <c r="S9" s="27">
        <f t="shared" si="0"/>
        <v>89.333333333333329</v>
      </c>
      <c r="T9" s="27">
        <f t="shared" si="0"/>
        <v>82</v>
      </c>
      <c r="U9" s="27">
        <f t="shared" si="0"/>
        <v>44</v>
      </c>
      <c r="V9" s="27">
        <f t="shared" si="0"/>
        <v>68.666666666666671</v>
      </c>
      <c r="W9" s="27">
        <f t="shared" si="0"/>
        <v>96</v>
      </c>
      <c r="X9" s="27">
        <f t="shared" si="0"/>
        <v>68</v>
      </c>
      <c r="Y9" s="27">
        <f t="shared" si="0"/>
        <v>68.666666666666657</v>
      </c>
    </row>
    <row r="10" spans="1:25">
      <c r="A10" t="s">
        <v>50</v>
      </c>
      <c r="B10">
        <f>RANK(B9,$B$9:$Y$9)</f>
        <v>8</v>
      </c>
      <c r="C10">
        <f t="shared" ref="C10:Y10" si="1">RANK(C9,$B$9:$Y$9)</f>
        <v>7</v>
      </c>
      <c r="D10">
        <f t="shared" si="1"/>
        <v>19</v>
      </c>
      <c r="E10">
        <f t="shared" si="1"/>
        <v>12</v>
      </c>
      <c r="F10">
        <f t="shared" si="1"/>
        <v>6</v>
      </c>
      <c r="G10">
        <f t="shared" si="1"/>
        <v>1</v>
      </c>
      <c r="H10">
        <f t="shared" si="1"/>
        <v>23</v>
      </c>
      <c r="I10">
        <f t="shared" si="1"/>
        <v>11</v>
      </c>
      <c r="J10">
        <f t="shared" si="1"/>
        <v>14</v>
      </c>
      <c r="K10">
        <f t="shared" si="1"/>
        <v>10</v>
      </c>
      <c r="L10">
        <f t="shared" si="1"/>
        <v>9</v>
      </c>
      <c r="M10">
        <f t="shared" si="1"/>
        <v>3</v>
      </c>
      <c r="N10">
        <f t="shared" si="1"/>
        <v>17</v>
      </c>
      <c r="O10">
        <f t="shared" si="1"/>
        <v>5</v>
      </c>
      <c r="P10">
        <f t="shared" si="1"/>
        <v>4</v>
      </c>
      <c r="Q10">
        <f t="shared" si="1"/>
        <v>16</v>
      </c>
      <c r="R10">
        <f t="shared" si="1"/>
        <v>2</v>
      </c>
      <c r="S10">
        <f t="shared" si="1"/>
        <v>15</v>
      </c>
      <c r="T10">
        <f t="shared" si="1"/>
        <v>18</v>
      </c>
      <c r="U10">
        <f t="shared" si="1"/>
        <v>24</v>
      </c>
      <c r="V10">
        <f t="shared" si="1"/>
        <v>20</v>
      </c>
      <c r="W10">
        <f t="shared" si="1"/>
        <v>13</v>
      </c>
      <c r="X10">
        <f t="shared" si="1"/>
        <v>22</v>
      </c>
      <c r="Y10">
        <f t="shared" si="1"/>
        <v>21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I5" sqref="I5"/>
    </sheetView>
  </sheetViews>
  <sheetFormatPr baseColWidth="10" defaultRowHeight="15" x14ac:dyDescent="0"/>
  <cols>
    <col min="2" max="2" width="31.33203125" bestFit="1" customWidth="1"/>
    <col min="3" max="3" width="14.1640625" bestFit="1" customWidth="1"/>
    <col min="4" max="4" width="12" bestFit="1" customWidth="1"/>
    <col min="5" max="5" width="7.33203125" bestFit="1" customWidth="1"/>
    <col min="6" max="6" width="6.1640625" bestFit="1" customWidth="1"/>
    <col min="7" max="7" width="12" bestFit="1" customWidth="1"/>
    <col min="8" max="8" width="6" bestFit="1" customWidth="1"/>
    <col min="9" max="9" width="6.1640625" bestFit="1" customWidth="1"/>
    <col min="10" max="10" width="12.6640625" bestFit="1" customWidth="1"/>
    <col min="11" max="11" width="12.1640625" bestFit="1" customWidth="1"/>
    <col min="12" max="12" width="13.33203125" bestFit="1" customWidth="1"/>
    <col min="13" max="13" width="10.1640625" bestFit="1" customWidth="1"/>
    <col min="14" max="14" width="6.83203125" bestFit="1" customWidth="1"/>
    <col min="15" max="15" width="13.1640625" bestFit="1" customWidth="1"/>
    <col min="16" max="16" width="11.83203125" bestFit="1" customWidth="1"/>
    <col min="17" max="17" width="20.5" bestFit="1" customWidth="1"/>
    <col min="18" max="18" width="17.33203125" bestFit="1" customWidth="1"/>
    <col min="19" max="19" width="16.83203125" bestFit="1" customWidth="1"/>
    <col min="20" max="20" width="8.1640625" bestFit="1" customWidth="1"/>
    <col min="21" max="21" width="11.33203125" bestFit="1" customWidth="1"/>
    <col min="22" max="22" width="9.33203125" bestFit="1" customWidth="1"/>
    <col min="23" max="23" width="18.6640625" bestFit="1" customWidth="1"/>
    <col min="24" max="24" width="11" bestFit="1" customWidth="1"/>
    <col min="25" max="25" width="8.83203125" bestFit="1" customWidth="1"/>
  </cols>
  <sheetData>
    <row r="1" spans="1:26">
      <c r="A1" s="12" t="s">
        <v>5</v>
      </c>
      <c r="B1" s="14">
        <f>Týmy!B1</f>
        <v>1</v>
      </c>
      <c r="C1" s="15">
        <f>Týmy!C1</f>
        <v>2</v>
      </c>
      <c r="D1" s="15">
        <f>Týmy!D1</f>
        <v>3</v>
      </c>
      <c r="E1" s="15">
        <f>Týmy!E1</f>
        <v>4</v>
      </c>
      <c r="F1" s="15">
        <f>Týmy!F1</f>
        <v>5</v>
      </c>
      <c r="G1" s="15">
        <f>Týmy!G1</f>
        <v>6</v>
      </c>
      <c r="H1" s="15">
        <f>Týmy!H1</f>
        <v>7</v>
      </c>
      <c r="I1" s="15">
        <f>Týmy!I1</f>
        <v>8</v>
      </c>
      <c r="J1" s="15">
        <f>Týmy!J1</f>
        <v>9</v>
      </c>
      <c r="K1" s="15">
        <f>Týmy!K1</f>
        <v>10</v>
      </c>
      <c r="L1" s="15">
        <f>Týmy!L1</f>
        <v>11</v>
      </c>
      <c r="M1" s="15">
        <f>Týmy!M1</f>
        <v>12</v>
      </c>
      <c r="N1" s="15">
        <f>Týmy!N1</f>
        <v>13</v>
      </c>
      <c r="O1" s="15">
        <f>Týmy!O1</f>
        <v>14</v>
      </c>
      <c r="P1" s="15">
        <f>Týmy!P1</f>
        <v>15</v>
      </c>
      <c r="Q1" s="15">
        <f>Týmy!Q1</f>
        <v>16</v>
      </c>
      <c r="R1" s="15">
        <f>Týmy!R1</f>
        <v>17</v>
      </c>
      <c r="S1" s="15">
        <f>Týmy!S1</f>
        <v>18</v>
      </c>
      <c r="T1" s="15">
        <f>Týmy!T1</f>
        <v>19</v>
      </c>
      <c r="U1" s="15">
        <f>Týmy!U1</f>
        <v>20</v>
      </c>
      <c r="V1" s="15">
        <f>Týmy!V1</f>
        <v>21</v>
      </c>
      <c r="W1" s="15">
        <f>Týmy!W1</f>
        <v>22</v>
      </c>
      <c r="X1" s="15">
        <f>Týmy!X1</f>
        <v>23</v>
      </c>
      <c r="Y1" s="16">
        <f>Týmy!Y1</f>
        <v>24</v>
      </c>
    </row>
    <row r="2" spans="1:26" ht="16" thickBot="1">
      <c r="A2" s="13" t="s">
        <v>6</v>
      </c>
      <c r="B2" s="17" t="str">
        <f>Týmy!B2</f>
        <v xml:space="preserve">3 s kouskem fosforu (dříve vápníku) </v>
      </c>
      <c r="C2" s="18" t="str">
        <f>Týmy!C2</f>
        <v xml:space="preserve">Albert Stallone </v>
      </c>
      <c r="D2" s="18" t="str">
        <f>Týmy!D2</f>
        <v xml:space="preserve">Divize nulou </v>
      </c>
      <c r="E2" s="18" t="str">
        <f>Týmy!E2</f>
        <v xml:space="preserve">Harém </v>
      </c>
      <c r="F2" s="18" t="str">
        <f>Týmy!F2</f>
        <v xml:space="preserve">IQtIQ </v>
      </c>
      <c r="G2" s="18" t="str">
        <f>Týmy!G2</f>
        <v xml:space="preserve">Kachní směs </v>
      </c>
      <c r="H2" s="18" t="str">
        <f>Týmy!H2</f>
        <v xml:space="preserve">kancl </v>
      </c>
      <c r="I2" s="18" t="str">
        <f>Týmy!I2</f>
        <v xml:space="preserve">KVÍK! </v>
      </c>
      <c r="J2" s="18" t="str">
        <f>Týmy!J2</f>
        <v xml:space="preserve">Lišky ve vaně </v>
      </c>
      <c r="K2" s="18" t="str">
        <f>Týmy!K2</f>
        <v xml:space="preserve">Název týmu: </v>
      </c>
      <c r="L2" s="18" t="str">
        <f>Týmy!L2</f>
        <v xml:space="preserve">Proudoví krtci </v>
      </c>
      <c r="M2" s="18" t="str">
        <f>Týmy!M2</f>
        <v xml:space="preserve">Přizdisráči </v>
      </c>
      <c r="N2" s="18" t="str">
        <f>Týmy!N2</f>
        <v xml:space="preserve">Reveň </v>
      </c>
      <c r="O2" s="18" t="str">
        <f>Týmy!O2</f>
        <v xml:space="preserve">ROFLCOPTER! </v>
      </c>
      <c r="P2" s="18" t="str">
        <f>Týmy!P2</f>
        <v xml:space="preserve">Spící Volové </v>
      </c>
      <c r="Q2" s="18" t="str">
        <f>Týmy!Q2</f>
        <v xml:space="preserve">Teoretická Pantomima </v>
      </c>
      <c r="R2" s="18" t="str">
        <f>Týmy!R2</f>
        <v xml:space="preserve">Tonda a jeho parta </v>
      </c>
      <c r="S2" s="18" t="str">
        <f>Týmy!S2</f>
        <v xml:space="preserve">Tweety neni kura! </v>
      </c>
      <c r="T2" s="18" t="str">
        <f>Týmy!T2</f>
        <v xml:space="preserve">Tykadla </v>
      </c>
      <c r="U2" s="18" t="str">
        <f>Týmy!U2</f>
        <v xml:space="preserve">Vepři ve při </v>
      </c>
      <c r="V2" s="18" t="str">
        <f>Týmy!V2</f>
        <v xml:space="preserve">Žabaryba </v>
      </c>
      <c r="W2" s="18" t="str">
        <f>Týmy!W2</f>
        <v>Povyrostlo nám seno</v>
      </c>
      <c r="X2" s="18" t="str">
        <f>Týmy!X2</f>
        <v>Prase v lese</v>
      </c>
      <c r="Y2" s="19" t="str">
        <f>Týmy!Y2</f>
        <v>Bazinga</v>
      </c>
      <c r="Z2" s="11" t="s">
        <v>30</v>
      </c>
    </row>
    <row r="3" spans="1:26">
      <c r="A3" s="20">
        <v>1</v>
      </c>
      <c r="B3" s="2">
        <v>1</v>
      </c>
      <c r="C3" s="2">
        <v>1</v>
      </c>
      <c r="D3" s="2">
        <v>0</v>
      </c>
      <c r="E3" s="2">
        <v>1</v>
      </c>
      <c r="F3" s="2">
        <v>1</v>
      </c>
      <c r="G3" s="2">
        <v>1</v>
      </c>
      <c r="H3" s="2">
        <v>1</v>
      </c>
      <c r="I3" s="2">
        <v>0</v>
      </c>
      <c r="J3" s="2">
        <v>1</v>
      </c>
      <c r="K3" s="2">
        <v>1</v>
      </c>
      <c r="L3" s="2">
        <v>1</v>
      </c>
      <c r="M3" s="2">
        <v>1</v>
      </c>
      <c r="N3" s="2">
        <v>0</v>
      </c>
      <c r="O3" s="2">
        <v>1</v>
      </c>
      <c r="P3" s="2">
        <v>1</v>
      </c>
      <c r="Q3" s="2">
        <v>1</v>
      </c>
      <c r="R3" s="2">
        <v>1</v>
      </c>
      <c r="S3" s="2">
        <v>0</v>
      </c>
      <c r="T3" s="2">
        <v>1</v>
      </c>
      <c r="U3" s="2">
        <v>1</v>
      </c>
      <c r="V3" s="2">
        <v>0</v>
      </c>
      <c r="W3" s="2">
        <v>1</v>
      </c>
      <c r="X3" s="2">
        <v>0</v>
      </c>
      <c r="Y3" s="2"/>
      <c r="Z3" s="11">
        <f>SUM(B3:Y3)</f>
        <v>17</v>
      </c>
    </row>
    <row r="4" spans="1:26">
      <c r="A4" s="21">
        <v>2</v>
      </c>
      <c r="B4" s="2">
        <v>1</v>
      </c>
      <c r="C4" s="2">
        <v>1</v>
      </c>
      <c r="D4" s="2">
        <v>0</v>
      </c>
      <c r="E4" s="2">
        <v>1</v>
      </c>
      <c r="F4" s="2">
        <v>1</v>
      </c>
      <c r="G4" s="2">
        <v>1</v>
      </c>
      <c r="H4" s="2">
        <v>1</v>
      </c>
      <c r="I4" s="2">
        <v>0</v>
      </c>
      <c r="J4" s="2">
        <v>1</v>
      </c>
      <c r="K4" s="2">
        <v>1</v>
      </c>
      <c r="L4" s="2">
        <v>1</v>
      </c>
      <c r="M4" s="2">
        <v>1</v>
      </c>
      <c r="N4" s="2">
        <v>0</v>
      </c>
      <c r="O4" s="2">
        <v>1</v>
      </c>
      <c r="P4" s="2">
        <v>1</v>
      </c>
      <c r="Q4" s="2">
        <v>1</v>
      </c>
      <c r="R4" s="2">
        <v>1</v>
      </c>
      <c r="S4" s="2">
        <v>0</v>
      </c>
      <c r="T4" s="2">
        <v>1</v>
      </c>
      <c r="U4" s="2">
        <v>1</v>
      </c>
      <c r="V4" s="2">
        <v>0</v>
      </c>
      <c r="W4" s="2">
        <v>1</v>
      </c>
      <c r="X4" s="2">
        <v>0</v>
      </c>
      <c r="Y4" s="2"/>
      <c r="Z4" s="11">
        <f t="shared" ref="Z4:Z26" si="0">SUM(B4:Y4)</f>
        <v>17</v>
      </c>
    </row>
    <row r="5" spans="1:26">
      <c r="A5" s="21">
        <v>3</v>
      </c>
      <c r="B5" s="2">
        <v>1</v>
      </c>
      <c r="C5" s="2">
        <v>0</v>
      </c>
      <c r="D5" s="2">
        <v>0</v>
      </c>
      <c r="E5" s="2">
        <v>0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0</v>
      </c>
      <c r="L5" s="2">
        <v>1</v>
      </c>
      <c r="M5" s="2">
        <v>0</v>
      </c>
      <c r="N5" s="2">
        <v>1</v>
      </c>
      <c r="O5" s="2">
        <v>0</v>
      </c>
      <c r="P5" s="2">
        <v>1</v>
      </c>
      <c r="Q5" s="2">
        <v>1</v>
      </c>
      <c r="R5" s="2">
        <v>1</v>
      </c>
      <c r="S5" s="2">
        <v>0</v>
      </c>
      <c r="T5" s="2">
        <v>0</v>
      </c>
      <c r="U5" s="2">
        <v>1</v>
      </c>
      <c r="V5" s="2">
        <v>0</v>
      </c>
      <c r="W5" s="2">
        <v>1</v>
      </c>
      <c r="X5" s="2">
        <v>0</v>
      </c>
      <c r="Y5" s="2"/>
      <c r="Z5" s="11">
        <f t="shared" si="0"/>
        <v>13</v>
      </c>
    </row>
    <row r="6" spans="1:26">
      <c r="A6" s="21">
        <v>4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0</v>
      </c>
      <c r="L6" s="2">
        <v>1</v>
      </c>
      <c r="M6" s="2">
        <v>0</v>
      </c>
      <c r="N6" s="2">
        <v>1</v>
      </c>
      <c r="O6" s="2">
        <v>0</v>
      </c>
      <c r="P6" s="2">
        <v>1</v>
      </c>
      <c r="Q6" s="2">
        <v>1</v>
      </c>
      <c r="R6" s="2">
        <v>1</v>
      </c>
      <c r="S6" s="2">
        <v>0</v>
      </c>
      <c r="T6" s="2">
        <v>0</v>
      </c>
      <c r="U6" s="2">
        <v>1</v>
      </c>
      <c r="V6" s="2">
        <v>0</v>
      </c>
      <c r="W6" s="2">
        <v>1</v>
      </c>
      <c r="X6" s="2">
        <v>0</v>
      </c>
      <c r="Y6" s="2"/>
      <c r="Z6" s="11">
        <f t="shared" si="0"/>
        <v>13</v>
      </c>
    </row>
    <row r="7" spans="1:26">
      <c r="A7" s="21">
        <v>5</v>
      </c>
      <c r="B7" s="2">
        <v>1</v>
      </c>
      <c r="C7" s="2">
        <v>1</v>
      </c>
      <c r="D7" s="2">
        <v>0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0</v>
      </c>
      <c r="O7" s="2">
        <v>1</v>
      </c>
      <c r="P7" s="2">
        <v>1</v>
      </c>
      <c r="Q7" s="2">
        <v>0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0</v>
      </c>
      <c r="Y7" s="2"/>
      <c r="Z7" s="11">
        <f t="shared" si="0"/>
        <v>19</v>
      </c>
    </row>
    <row r="8" spans="1:26">
      <c r="A8" s="21">
        <v>6</v>
      </c>
      <c r="B8" s="2">
        <v>1</v>
      </c>
      <c r="C8" s="2">
        <v>1</v>
      </c>
      <c r="D8" s="2">
        <v>0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0</v>
      </c>
      <c r="O8" s="2">
        <v>1</v>
      </c>
      <c r="P8" s="2">
        <v>1</v>
      </c>
      <c r="Q8" s="2">
        <v>0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0</v>
      </c>
      <c r="Y8" s="2"/>
      <c r="Z8" s="11">
        <f t="shared" si="0"/>
        <v>19</v>
      </c>
    </row>
    <row r="9" spans="1:26">
      <c r="A9" s="21">
        <v>7</v>
      </c>
      <c r="B9" s="2">
        <v>1</v>
      </c>
      <c r="C9" s="2">
        <v>0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1</v>
      </c>
      <c r="J9" s="2">
        <v>0</v>
      </c>
      <c r="K9" s="2">
        <v>0</v>
      </c>
      <c r="L9" s="2">
        <v>1</v>
      </c>
      <c r="M9" s="2">
        <v>1</v>
      </c>
      <c r="N9" s="2">
        <v>0</v>
      </c>
      <c r="O9" s="2">
        <v>0</v>
      </c>
      <c r="P9" s="2">
        <v>1</v>
      </c>
      <c r="Q9" s="2">
        <v>0</v>
      </c>
      <c r="R9" s="2">
        <v>1</v>
      </c>
      <c r="S9" s="2">
        <v>0</v>
      </c>
      <c r="T9" s="2">
        <v>1</v>
      </c>
      <c r="U9" s="2">
        <v>0</v>
      </c>
      <c r="V9" s="2">
        <v>1</v>
      </c>
      <c r="W9" s="2">
        <v>0</v>
      </c>
      <c r="X9" s="2">
        <v>0</v>
      </c>
      <c r="Y9" s="2"/>
      <c r="Z9" s="11">
        <f t="shared" si="0"/>
        <v>10</v>
      </c>
    </row>
    <row r="10" spans="1:26">
      <c r="A10" s="21">
        <v>8</v>
      </c>
      <c r="B10" s="2">
        <v>1</v>
      </c>
      <c r="C10" s="2">
        <v>0</v>
      </c>
      <c r="D10" s="2">
        <v>1</v>
      </c>
      <c r="E10" s="2">
        <v>0</v>
      </c>
      <c r="F10" s="2">
        <v>0</v>
      </c>
      <c r="G10" s="2">
        <v>1</v>
      </c>
      <c r="H10" s="2">
        <v>0</v>
      </c>
      <c r="I10" s="2">
        <v>1</v>
      </c>
      <c r="J10" s="2">
        <v>0</v>
      </c>
      <c r="K10" s="2">
        <v>0</v>
      </c>
      <c r="L10" s="2">
        <v>1</v>
      </c>
      <c r="M10" s="2">
        <v>1</v>
      </c>
      <c r="N10" s="2">
        <v>0</v>
      </c>
      <c r="O10" s="2">
        <v>0</v>
      </c>
      <c r="P10" s="2">
        <v>1</v>
      </c>
      <c r="Q10" s="2">
        <v>0</v>
      </c>
      <c r="R10" s="2">
        <v>1</v>
      </c>
      <c r="S10" s="2">
        <v>0</v>
      </c>
      <c r="T10" s="2">
        <v>1</v>
      </c>
      <c r="U10" s="2">
        <v>0</v>
      </c>
      <c r="V10" s="2">
        <v>1</v>
      </c>
      <c r="W10" s="2">
        <v>0</v>
      </c>
      <c r="X10" s="2">
        <v>0</v>
      </c>
      <c r="Y10" s="2"/>
      <c r="Z10" s="11">
        <f t="shared" si="0"/>
        <v>10</v>
      </c>
    </row>
    <row r="11" spans="1:26">
      <c r="A11" s="21">
        <v>9</v>
      </c>
      <c r="B11" s="2">
        <v>0</v>
      </c>
      <c r="C11" s="2">
        <v>1</v>
      </c>
      <c r="D11" s="2">
        <v>1</v>
      </c>
      <c r="E11" s="2">
        <v>0</v>
      </c>
      <c r="F11" s="2">
        <v>1</v>
      </c>
      <c r="G11" s="2">
        <v>1</v>
      </c>
      <c r="H11" s="2">
        <v>1</v>
      </c>
      <c r="I11" s="2">
        <v>1</v>
      </c>
      <c r="J11" s="2">
        <v>0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0</v>
      </c>
      <c r="R11" s="2">
        <v>0</v>
      </c>
      <c r="S11" s="2">
        <v>1</v>
      </c>
      <c r="T11" s="2">
        <v>0</v>
      </c>
      <c r="U11" s="2">
        <v>1</v>
      </c>
      <c r="V11" s="2">
        <v>0</v>
      </c>
      <c r="W11" s="2">
        <v>1</v>
      </c>
      <c r="X11" s="2">
        <v>1</v>
      </c>
      <c r="Y11" s="2"/>
      <c r="Z11" s="11">
        <f t="shared" si="0"/>
        <v>16</v>
      </c>
    </row>
    <row r="12" spans="1:26">
      <c r="A12" s="21">
        <v>10</v>
      </c>
      <c r="B12" s="2">
        <v>0</v>
      </c>
      <c r="C12" s="2">
        <v>1</v>
      </c>
      <c r="D12" s="2">
        <v>1</v>
      </c>
      <c r="E12" s="2">
        <v>0</v>
      </c>
      <c r="F12" s="2">
        <v>1</v>
      </c>
      <c r="G12" s="2">
        <v>1</v>
      </c>
      <c r="H12" s="2">
        <v>1</v>
      </c>
      <c r="I12" s="2">
        <v>1</v>
      </c>
      <c r="J12" s="2">
        <v>0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0</v>
      </c>
      <c r="R12" s="2">
        <v>0</v>
      </c>
      <c r="S12" s="2">
        <v>1</v>
      </c>
      <c r="T12" s="2">
        <v>0</v>
      </c>
      <c r="U12" s="2">
        <v>1</v>
      </c>
      <c r="V12" s="2">
        <v>0</v>
      </c>
      <c r="W12" s="2">
        <v>1</v>
      </c>
      <c r="X12" s="2">
        <v>1</v>
      </c>
      <c r="Y12" s="2"/>
      <c r="Z12" s="11">
        <f t="shared" si="0"/>
        <v>16</v>
      </c>
    </row>
    <row r="13" spans="1:26">
      <c r="A13" s="21">
        <v>11</v>
      </c>
      <c r="B13" s="2">
        <v>0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0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0</v>
      </c>
      <c r="R13" s="2">
        <v>1</v>
      </c>
      <c r="S13" s="2">
        <v>1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/>
      <c r="Z13" s="11">
        <f t="shared" si="0"/>
        <v>16</v>
      </c>
    </row>
    <row r="14" spans="1:26">
      <c r="A14" s="21">
        <v>12</v>
      </c>
      <c r="B14" s="2">
        <v>0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0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0</v>
      </c>
      <c r="R14" s="2">
        <v>1</v>
      </c>
      <c r="S14" s="2">
        <v>1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/>
      <c r="Z14" s="11">
        <f t="shared" si="0"/>
        <v>16</v>
      </c>
    </row>
    <row r="15" spans="1:26">
      <c r="A15" s="21">
        <v>13</v>
      </c>
      <c r="B15" s="2">
        <v>0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0</v>
      </c>
      <c r="R15" s="2">
        <v>1</v>
      </c>
      <c r="S15" s="2">
        <v>1</v>
      </c>
      <c r="T15" s="2">
        <v>1</v>
      </c>
      <c r="U15" s="2">
        <v>1</v>
      </c>
      <c r="V15" s="2">
        <v>0</v>
      </c>
      <c r="W15" s="2">
        <v>0</v>
      </c>
      <c r="X15" s="2">
        <v>0</v>
      </c>
      <c r="Y15" s="2"/>
      <c r="Z15" s="11">
        <f t="shared" si="0"/>
        <v>18</v>
      </c>
    </row>
    <row r="16" spans="1:26">
      <c r="A16" s="21">
        <v>14</v>
      </c>
      <c r="B16" s="2">
        <v>0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0</v>
      </c>
      <c r="R16" s="2">
        <v>1</v>
      </c>
      <c r="S16" s="2">
        <v>1</v>
      </c>
      <c r="T16" s="2">
        <v>1</v>
      </c>
      <c r="U16" s="2">
        <v>1</v>
      </c>
      <c r="V16" s="2">
        <v>0</v>
      </c>
      <c r="W16" s="2">
        <v>0</v>
      </c>
      <c r="X16" s="2">
        <v>0</v>
      </c>
      <c r="Y16" s="2"/>
      <c r="Z16" s="11">
        <f t="shared" si="0"/>
        <v>18</v>
      </c>
    </row>
    <row r="17" spans="1:26">
      <c r="A17" s="21">
        <v>15</v>
      </c>
      <c r="B17" s="2">
        <v>1</v>
      </c>
      <c r="C17" s="2">
        <v>1</v>
      </c>
      <c r="D17" s="2">
        <v>1</v>
      </c>
      <c r="E17" s="2">
        <v>0</v>
      </c>
      <c r="F17" s="2">
        <v>1</v>
      </c>
      <c r="G17" s="2">
        <v>1</v>
      </c>
      <c r="H17" s="2">
        <v>0</v>
      </c>
      <c r="I17" s="2">
        <v>1</v>
      </c>
      <c r="J17" s="2">
        <v>1</v>
      </c>
      <c r="K17" s="2">
        <v>1</v>
      </c>
      <c r="L17" s="2">
        <v>0</v>
      </c>
      <c r="M17" s="2">
        <v>1</v>
      </c>
      <c r="N17" s="2">
        <v>0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0</v>
      </c>
      <c r="V17" s="2">
        <v>0</v>
      </c>
      <c r="W17" s="2">
        <v>0</v>
      </c>
      <c r="X17" s="2">
        <v>0</v>
      </c>
      <c r="Y17" s="2"/>
      <c r="Z17" s="11">
        <f t="shared" si="0"/>
        <v>15</v>
      </c>
    </row>
    <row r="18" spans="1:26">
      <c r="A18" s="21">
        <v>16</v>
      </c>
      <c r="B18" s="2">
        <v>1</v>
      </c>
      <c r="C18" s="2">
        <v>1</v>
      </c>
      <c r="D18" s="2">
        <v>1</v>
      </c>
      <c r="E18" s="2">
        <v>0</v>
      </c>
      <c r="F18" s="2">
        <v>1</v>
      </c>
      <c r="G18" s="2">
        <v>1</v>
      </c>
      <c r="H18" s="2">
        <v>0</v>
      </c>
      <c r="I18" s="2">
        <v>1</v>
      </c>
      <c r="J18" s="2">
        <v>1</v>
      </c>
      <c r="K18" s="2">
        <v>1</v>
      </c>
      <c r="L18" s="2">
        <v>0</v>
      </c>
      <c r="M18" s="2">
        <v>1</v>
      </c>
      <c r="N18" s="2">
        <v>0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0</v>
      </c>
      <c r="V18" s="2">
        <v>0</v>
      </c>
      <c r="W18" s="2">
        <v>0</v>
      </c>
      <c r="X18" s="2">
        <v>0</v>
      </c>
      <c r="Y18" s="2"/>
      <c r="Z18" s="11">
        <f t="shared" si="0"/>
        <v>15</v>
      </c>
    </row>
    <row r="19" spans="1:26">
      <c r="A19" s="21">
        <v>17</v>
      </c>
      <c r="B19" s="2">
        <v>1</v>
      </c>
      <c r="C19" s="2">
        <v>0</v>
      </c>
      <c r="D19" s="2">
        <v>0</v>
      </c>
      <c r="E19" s="2">
        <v>1</v>
      </c>
      <c r="F19" s="2">
        <v>0</v>
      </c>
      <c r="G19" s="2">
        <v>1</v>
      </c>
      <c r="H19" s="2">
        <v>1</v>
      </c>
      <c r="I19" s="2">
        <v>0</v>
      </c>
      <c r="J19" s="2">
        <v>0</v>
      </c>
      <c r="K19" s="2">
        <v>0</v>
      </c>
      <c r="L19" s="2">
        <v>1</v>
      </c>
      <c r="M19" s="2">
        <v>1</v>
      </c>
      <c r="N19" s="2">
        <v>1</v>
      </c>
      <c r="O19" s="2">
        <v>1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1</v>
      </c>
      <c r="Y19" s="2"/>
      <c r="Z19" s="11">
        <f t="shared" si="0"/>
        <v>11</v>
      </c>
    </row>
    <row r="20" spans="1:26">
      <c r="A20" s="21">
        <v>18</v>
      </c>
      <c r="B20" s="2">
        <v>1</v>
      </c>
      <c r="C20" s="2">
        <v>0</v>
      </c>
      <c r="D20" s="2">
        <v>0</v>
      </c>
      <c r="E20" s="2">
        <v>1</v>
      </c>
      <c r="F20" s="2">
        <v>0</v>
      </c>
      <c r="G20" s="2">
        <v>1</v>
      </c>
      <c r="H20" s="2">
        <v>1</v>
      </c>
      <c r="I20" s="2">
        <v>0</v>
      </c>
      <c r="J20" s="2">
        <v>0</v>
      </c>
      <c r="K20" s="2">
        <v>0</v>
      </c>
      <c r="L20" s="2">
        <v>1</v>
      </c>
      <c r="M20" s="2">
        <v>1</v>
      </c>
      <c r="N20" s="2">
        <v>1</v>
      </c>
      <c r="O20" s="2">
        <v>1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1</v>
      </c>
      <c r="Y20" s="2"/>
      <c r="Z20" s="11">
        <f t="shared" si="0"/>
        <v>11</v>
      </c>
    </row>
    <row r="21" spans="1:26">
      <c r="A21" s="21">
        <v>19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1</v>
      </c>
      <c r="Q21" s="2">
        <v>1</v>
      </c>
      <c r="R21" s="2">
        <v>1</v>
      </c>
      <c r="S21" s="2">
        <v>0</v>
      </c>
      <c r="T21" s="2">
        <v>0</v>
      </c>
      <c r="U21" s="2">
        <v>1</v>
      </c>
      <c r="V21" s="2">
        <v>0</v>
      </c>
      <c r="W21" s="2">
        <v>1</v>
      </c>
      <c r="X21" s="2">
        <v>0</v>
      </c>
      <c r="Y21" s="2"/>
      <c r="Z21" s="11">
        <f t="shared" si="0"/>
        <v>11</v>
      </c>
    </row>
    <row r="22" spans="1:26">
      <c r="A22" s="21">
        <v>20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1</v>
      </c>
      <c r="Q22" s="2">
        <v>1</v>
      </c>
      <c r="R22" s="2">
        <v>1</v>
      </c>
      <c r="S22" s="2">
        <v>0</v>
      </c>
      <c r="T22" s="2">
        <v>0</v>
      </c>
      <c r="U22" s="2">
        <v>1</v>
      </c>
      <c r="V22" s="2">
        <v>0</v>
      </c>
      <c r="W22" s="2">
        <v>1</v>
      </c>
      <c r="X22" s="2">
        <v>0</v>
      </c>
      <c r="Y22" s="2"/>
      <c r="Z22" s="11">
        <f t="shared" si="0"/>
        <v>11</v>
      </c>
    </row>
    <row r="23" spans="1:26">
      <c r="A23" s="21">
        <v>21</v>
      </c>
      <c r="B23" s="2">
        <v>1</v>
      </c>
      <c r="C23" s="2">
        <v>1</v>
      </c>
      <c r="D23" s="2">
        <v>0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0</v>
      </c>
      <c r="K23" s="2">
        <v>1</v>
      </c>
      <c r="L23" s="2">
        <v>1</v>
      </c>
      <c r="M23" s="2">
        <v>1</v>
      </c>
      <c r="N23" s="2">
        <v>0</v>
      </c>
      <c r="O23" s="2">
        <v>1</v>
      </c>
      <c r="P23" s="2">
        <v>1</v>
      </c>
      <c r="Q23" s="2">
        <v>0</v>
      </c>
      <c r="R23" s="2">
        <v>1</v>
      </c>
      <c r="S23" s="2">
        <v>1</v>
      </c>
      <c r="T23" s="2">
        <v>1</v>
      </c>
      <c r="U23" s="2">
        <v>0</v>
      </c>
      <c r="V23" s="2">
        <v>0</v>
      </c>
      <c r="W23" s="2">
        <v>1</v>
      </c>
      <c r="X23" s="2">
        <v>0</v>
      </c>
      <c r="Y23" s="2"/>
      <c r="Z23" s="11">
        <f t="shared" si="0"/>
        <v>16</v>
      </c>
    </row>
    <row r="24" spans="1:26">
      <c r="A24" s="21">
        <v>22</v>
      </c>
      <c r="B24" s="2">
        <v>1</v>
      </c>
      <c r="C24" s="2">
        <v>1</v>
      </c>
      <c r="D24" s="2">
        <v>0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0</v>
      </c>
      <c r="K24" s="2">
        <v>1</v>
      </c>
      <c r="L24" s="2">
        <v>1</v>
      </c>
      <c r="M24" s="2">
        <v>1</v>
      </c>
      <c r="N24" s="2">
        <v>0</v>
      </c>
      <c r="O24" s="2">
        <v>1</v>
      </c>
      <c r="P24" s="2">
        <v>1</v>
      </c>
      <c r="Q24" s="2">
        <v>0</v>
      </c>
      <c r="R24" s="2">
        <v>1</v>
      </c>
      <c r="S24" s="2">
        <v>1</v>
      </c>
      <c r="T24" s="2">
        <v>1</v>
      </c>
      <c r="U24" s="2">
        <v>0</v>
      </c>
      <c r="V24" s="2">
        <v>0</v>
      </c>
      <c r="W24" s="2">
        <v>1</v>
      </c>
      <c r="X24" s="2">
        <v>0</v>
      </c>
      <c r="Y24" s="2"/>
      <c r="Z24" s="11">
        <f t="shared" si="0"/>
        <v>16</v>
      </c>
    </row>
    <row r="25" spans="1:26">
      <c r="A25" s="21">
        <v>23</v>
      </c>
      <c r="B25" s="2">
        <v>1</v>
      </c>
      <c r="C25" s="2">
        <v>0</v>
      </c>
      <c r="D25" s="2">
        <v>0</v>
      </c>
      <c r="E25" s="2">
        <v>1</v>
      </c>
      <c r="F25" s="2">
        <v>1</v>
      </c>
      <c r="G25" s="2">
        <v>1</v>
      </c>
      <c r="H25" s="2">
        <v>1</v>
      </c>
      <c r="I25" s="2">
        <v>0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0</v>
      </c>
      <c r="Q25" s="2">
        <v>1</v>
      </c>
      <c r="R25" s="2">
        <v>1</v>
      </c>
      <c r="S25" s="2">
        <v>0</v>
      </c>
      <c r="T25" s="22">
        <v>0</v>
      </c>
      <c r="U25" s="2">
        <v>1</v>
      </c>
      <c r="V25" s="2">
        <v>0</v>
      </c>
      <c r="W25" s="2">
        <v>0</v>
      </c>
      <c r="X25" s="2">
        <v>0</v>
      </c>
      <c r="Y25" s="2"/>
      <c r="Z25" s="11">
        <f t="shared" si="0"/>
        <v>14</v>
      </c>
    </row>
    <row r="26" spans="1:26" ht="16" thickBot="1">
      <c r="A26" s="13">
        <v>24</v>
      </c>
      <c r="B26" s="2">
        <v>1</v>
      </c>
      <c r="C26" s="2">
        <v>0</v>
      </c>
      <c r="D26" s="2">
        <v>0</v>
      </c>
      <c r="E26" s="2">
        <v>1</v>
      </c>
      <c r="F26" s="2">
        <v>1</v>
      </c>
      <c r="G26" s="2">
        <v>1</v>
      </c>
      <c r="H26" s="2">
        <v>1</v>
      </c>
      <c r="I26" s="2">
        <v>0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0</v>
      </c>
      <c r="Q26" s="2">
        <v>1</v>
      </c>
      <c r="R26" s="2">
        <v>1</v>
      </c>
      <c r="S26" s="2">
        <v>0</v>
      </c>
      <c r="T26" s="2">
        <v>0</v>
      </c>
      <c r="U26" s="2">
        <v>1</v>
      </c>
      <c r="V26" s="2">
        <v>0</v>
      </c>
      <c r="W26" s="2">
        <v>0</v>
      </c>
      <c r="X26" s="2">
        <v>0</v>
      </c>
      <c r="Y26" s="2"/>
      <c r="Z26" s="11">
        <f t="shared" si="0"/>
        <v>14</v>
      </c>
    </row>
    <row r="27" spans="1:26">
      <c r="A27" s="11" t="s">
        <v>1</v>
      </c>
      <c r="B27" s="11">
        <f>SUM(B3:B26)</f>
        <v>18</v>
      </c>
      <c r="C27" s="11">
        <f t="shared" ref="C27:Y27" si="1">SUM(C3:C26)</f>
        <v>16</v>
      </c>
      <c r="D27" s="11">
        <f t="shared" si="1"/>
        <v>12</v>
      </c>
      <c r="E27" s="11">
        <f t="shared" si="1"/>
        <v>16</v>
      </c>
      <c r="F27" s="11">
        <f t="shared" si="1"/>
        <v>20</v>
      </c>
      <c r="G27" s="11">
        <f t="shared" si="1"/>
        <v>22</v>
      </c>
      <c r="H27" s="11">
        <f t="shared" si="1"/>
        <v>18</v>
      </c>
      <c r="I27" s="11">
        <f t="shared" si="1"/>
        <v>14</v>
      </c>
      <c r="J27" s="11">
        <f t="shared" si="1"/>
        <v>14</v>
      </c>
      <c r="K27" s="11">
        <f t="shared" si="1"/>
        <v>16</v>
      </c>
      <c r="L27" s="11">
        <f t="shared" si="1"/>
        <v>20</v>
      </c>
      <c r="M27" s="11">
        <f t="shared" si="1"/>
        <v>22</v>
      </c>
      <c r="N27" s="11">
        <f t="shared" si="1"/>
        <v>12</v>
      </c>
      <c r="O27" s="11">
        <f t="shared" si="1"/>
        <v>18</v>
      </c>
      <c r="P27" s="11">
        <f t="shared" si="1"/>
        <v>20</v>
      </c>
      <c r="Q27" s="11">
        <f t="shared" si="1"/>
        <v>10</v>
      </c>
      <c r="R27" s="11">
        <f t="shared" si="1"/>
        <v>22</v>
      </c>
      <c r="S27" s="11">
        <f t="shared" si="1"/>
        <v>12</v>
      </c>
      <c r="T27" s="11">
        <f>SUM(T3:T26)</f>
        <v>14</v>
      </c>
      <c r="U27" s="11">
        <f t="shared" si="1"/>
        <v>16</v>
      </c>
      <c r="V27" s="11">
        <f t="shared" si="1"/>
        <v>4</v>
      </c>
      <c r="W27" s="11">
        <f t="shared" si="1"/>
        <v>12</v>
      </c>
      <c r="X27" s="11">
        <f t="shared" si="1"/>
        <v>4</v>
      </c>
      <c r="Y27" s="11">
        <f t="shared" si="1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W21" sqref="W21"/>
    </sheetView>
  </sheetViews>
  <sheetFormatPr baseColWidth="10" defaultRowHeight="15" x14ac:dyDescent="0"/>
  <cols>
    <col min="2" max="2" width="31.33203125" bestFit="1" customWidth="1"/>
    <col min="3" max="3" width="14.1640625" bestFit="1" customWidth="1"/>
    <col min="4" max="4" width="12" bestFit="1" customWidth="1"/>
    <col min="5" max="5" width="7.33203125" bestFit="1" customWidth="1"/>
    <col min="6" max="6" width="6.1640625" bestFit="1" customWidth="1"/>
    <col min="7" max="7" width="12" bestFit="1" customWidth="1"/>
    <col min="8" max="8" width="6" bestFit="1" customWidth="1"/>
    <col min="9" max="9" width="6.1640625" bestFit="1" customWidth="1"/>
    <col min="10" max="10" width="12.6640625" bestFit="1" customWidth="1"/>
    <col min="11" max="11" width="12.1640625" bestFit="1" customWidth="1"/>
    <col min="12" max="12" width="13.33203125" bestFit="1" customWidth="1"/>
    <col min="13" max="13" width="10.1640625" bestFit="1" customWidth="1"/>
    <col min="14" max="14" width="6.83203125" bestFit="1" customWidth="1"/>
    <col min="15" max="15" width="13.1640625" bestFit="1" customWidth="1"/>
    <col min="16" max="16" width="11.83203125" bestFit="1" customWidth="1"/>
    <col min="17" max="17" width="20.5" bestFit="1" customWidth="1"/>
    <col min="18" max="18" width="17.33203125" bestFit="1" customWidth="1"/>
    <col min="19" max="19" width="16.83203125" bestFit="1" customWidth="1"/>
    <col min="20" max="20" width="8.1640625" bestFit="1" customWidth="1"/>
    <col min="21" max="21" width="11.33203125" bestFit="1" customWidth="1"/>
    <col min="22" max="22" width="9.33203125" bestFit="1" customWidth="1"/>
    <col min="23" max="23" width="18.6640625" bestFit="1" customWidth="1"/>
    <col min="24" max="24" width="11" bestFit="1" customWidth="1"/>
    <col min="25" max="25" width="8.83203125" bestFit="1" customWidth="1"/>
  </cols>
  <sheetData>
    <row r="1" spans="1:26">
      <c r="A1" s="12" t="s">
        <v>5</v>
      </c>
      <c r="B1" s="14">
        <f>Týmy!B1</f>
        <v>1</v>
      </c>
      <c r="C1" s="15">
        <f>Týmy!C1</f>
        <v>2</v>
      </c>
      <c r="D1" s="15">
        <f>Týmy!D1</f>
        <v>3</v>
      </c>
      <c r="E1" s="15">
        <f>Týmy!E1</f>
        <v>4</v>
      </c>
      <c r="F1" s="15">
        <f>Týmy!F1</f>
        <v>5</v>
      </c>
      <c r="G1" s="15">
        <f>Týmy!G1</f>
        <v>6</v>
      </c>
      <c r="H1" s="15">
        <f>Týmy!H1</f>
        <v>7</v>
      </c>
      <c r="I1" s="15">
        <f>Týmy!I1</f>
        <v>8</v>
      </c>
      <c r="J1" s="15">
        <f>Týmy!J1</f>
        <v>9</v>
      </c>
      <c r="K1" s="15">
        <f>Týmy!K1</f>
        <v>10</v>
      </c>
      <c r="L1" s="15">
        <f>Týmy!L1</f>
        <v>11</v>
      </c>
      <c r="M1" s="15">
        <f>Týmy!M1</f>
        <v>12</v>
      </c>
      <c r="N1" s="15">
        <f>Týmy!N1</f>
        <v>13</v>
      </c>
      <c r="O1" s="15">
        <f>Týmy!O1</f>
        <v>14</v>
      </c>
      <c r="P1" s="15">
        <f>Týmy!P1</f>
        <v>15</v>
      </c>
      <c r="Q1" s="15">
        <f>Týmy!Q1</f>
        <v>16</v>
      </c>
      <c r="R1" s="15">
        <f>Týmy!R1</f>
        <v>17</v>
      </c>
      <c r="S1" s="15">
        <f>Týmy!S1</f>
        <v>18</v>
      </c>
      <c r="T1" s="15">
        <f>Týmy!T1</f>
        <v>19</v>
      </c>
      <c r="U1" s="15">
        <f>Týmy!U1</f>
        <v>20</v>
      </c>
      <c r="V1" s="15">
        <f>Týmy!V1</f>
        <v>21</v>
      </c>
      <c r="W1" s="15">
        <f>Týmy!W1</f>
        <v>22</v>
      </c>
      <c r="X1" s="15">
        <f>Týmy!X1</f>
        <v>23</v>
      </c>
      <c r="Y1" s="16">
        <f>Týmy!Y1</f>
        <v>24</v>
      </c>
      <c r="Z1" s="1"/>
    </row>
    <row r="2" spans="1:26" ht="16" thickBot="1">
      <c r="A2" s="13" t="s">
        <v>6</v>
      </c>
      <c r="B2" s="17" t="str">
        <f>Týmy!B2</f>
        <v xml:space="preserve">3 s kouskem fosforu (dříve vápníku) </v>
      </c>
      <c r="C2" s="18" t="str">
        <f>Týmy!C2</f>
        <v xml:space="preserve">Albert Stallone </v>
      </c>
      <c r="D2" s="18" t="str">
        <f>Týmy!D2</f>
        <v xml:space="preserve">Divize nulou </v>
      </c>
      <c r="E2" s="18" t="str">
        <f>Týmy!E2</f>
        <v xml:space="preserve">Harém </v>
      </c>
      <c r="F2" s="18" t="str">
        <f>Týmy!F2</f>
        <v xml:space="preserve">IQtIQ </v>
      </c>
      <c r="G2" s="18" t="str">
        <f>Týmy!G2</f>
        <v xml:space="preserve">Kachní směs </v>
      </c>
      <c r="H2" s="18" t="str">
        <f>Týmy!H2</f>
        <v xml:space="preserve">kancl </v>
      </c>
      <c r="I2" s="18" t="str">
        <f>Týmy!I2</f>
        <v xml:space="preserve">KVÍK! </v>
      </c>
      <c r="J2" s="18" t="str">
        <f>Týmy!J2</f>
        <v xml:space="preserve">Lišky ve vaně </v>
      </c>
      <c r="K2" s="18" t="str">
        <f>Týmy!K2</f>
        <v xml:space="preserve">Název týmu: </v>
      </c>
      <c r="L2" s="18" t="str">
        <f>Týmy!L2</f>
        <v xml:space="preserve">Proudoví krtci </v>
      </c>
      <c r="M2" s="18" t="str">
        <f>Týmy!M2</f>
        <v xml:space="preserve">Přizdisráči </v>
      </c>
      <c r="N2" s="18" t="str">
        <f>Týmy!N2</f>
        <v xml:space="preserve">Reveň </v>
      </c>
      <c r="O2" s="18" t="str">
        <f>Týmy!O2</f>
        <v xml:space="preserve">ROFLCOPTER! </v>
      </c>
      <c r="P2" s="18" t="str">
        <f>Týmy!P2</f>
        <v xml:space="preserve">Spící Volové </v>
      </c>
      <c r="Q2" s="18" t="str">
        <f>Týmy!Q2</f>
        <v xml:space="preserve">Teoretická Pantomima </v>
      </c>
      <c r="R2" s="18" t="str">
        <f>Týmy!R2</f>
        <v xml:space="preserve">Tonda a jeho parta </v>
      </c>
      <c r="S2" s="18" t="str">
        <f>Týmy!S2</f>
        <v xml:space="preserve">Tweety neni kura! </v>
      </c>
      <c r="T2" s="18" t="str">
        <f>Týmy!T2</f>
        <v xml:space="preserve">Tykadla </v>
      </c>
      <c r="U2" s="18" t="str">
        <f>Týmy!U2</f>
        <v xml:space="preserve">Vepři ve při </v>
      </c>
      <c r="V2" s="18" t="str">
        <f>Týmy!V2</f>
        <v xml:space="preserve">Žabaryba </v>
      </c>
      <c r="W2" s="18" t="str">
        <f>Týmy!W2</f>
        <v>Povyrostlo nám seno</v>
      </c>
      <c r="X2" s="18" t="str">
        <f>Týmy!X2</f>
        <v>Prase v lese</v>
      </c>
      <c r="Y2" s="19" t="str">
        <f>Týmy!Y2</f>
        <v>Bazinga</v>
      </c>
      <c r="Z2" s="11" t="s">
        <v>28</v>
      </c>
    </row>
    <row r="3" spans="1:26">
      <c r="A3" s="20">
        <v>1</v>
      </c>
      <c r="B3" s="2">
        <v>1</v>
      </c>
      <c r="C3" s="2">
        <v>1</v>
      </c>
      <c r="D3" s="2">
        <v>0</v>
      </c>
      <c r="E3" s="2">
        <v>1</v>
      </c>
      <c r="F3" s="2">
        <v>1</v>
      </c>
      <c r="G3" s="2">
        <v>1</v>
      </c>
      <c r="H3" s="2">
        <v>0</v>
      </c>
      <c r="I3" s="2">
        <v>0</v>
      </c>
      <c r="J3" s="2">
        <v>1</v>
      </c>
      <c r="K3" s="2">
        <v>1</v>
      </c>
      <c r="L3" s="2">
        <v>1</v>
      </c>
      <c r="M3" s="2">
        <v>1</v>
      </c>
      <c r="N3" s="2">
        <v>0</v>
      </c>
      <c r="O3" s="2">
        <v>1</v>
      </c>
      <c r="P3" s="2">
        <v>1</v>
      </c>
      <c r="Q3" s="2">
        <v>1</v>
      </c>
      <c r="R3" s="2">
        <v>1</v>
      </c>
      <c r="S3" s="2">
        <v>0</v>
      </c>
      <c r="T3" s="2">
        <v>0</v>
      </c>
      <c r="U3" s="2">
        <v>1</v>
      </c>
      <c r="V3" s="2">
        <v>0</v>
      </c>
      <c r="W3" s="2">
        <v>1</v>
      </c>
      <c r="X3" s="2">
        <v>0</v>
      </c>
      <c r="Y3" s="2"/>
      <c r="Z3" s="11">
        <f>SUM(B3:Y3)</f>
        <v>15</v>
      </c>
    </row>
    <row r="4" spans="1:26">
      <c r="A4" s="21">
        <v>2</v>
      </c>
      <c r="B4" s="2">
        <v>1</v>
      </c>
      <c r="C4" s="2">
        <v>1</v>
      </c>
      <c r="D4" s="2">
        <v>0</v>
      </c>
      <c r="E4" s="2">
        <v>1</v>
      </c>
      <c r="F4" s="2">
        <v>1</v>
      </c>
      <c r="G4" s="2">
        <v>1</v>
      </c>
      <c r="H4" s="2">
        <v>1</v>
      </c>
      <c r="I4" s="2">
        <v>0</v>
      </c>
      <c r="J4" s="2">
        <v>1</v>
      </c>
      <c r="K4" s="2">
        <v>1</v>
      </c>
      <c r="L4" s="2">
        <v>1</v>
      </c>
      <c r="M4" s="2">
        <v>1</v>
      </c>
      <c r="N4" s="2">
        <v>0</v>
      </c>
      <c r="O4" s="2">
        <v>1</v>
      </c>
      <c r="P4" s="2">
        <v>1</v>
      </c>
      <c r="Q4" s="2">
        <v>1</v>
      </c>
      <c r="R4" s="2">
        <v>1</v>
      </c>
      <c r="S4" s="2">
        <v>0</v>
      </c>
      <c r="T4" s="2">
        <v>1</v>
      </c>
      <c r="U4" s="2">
        <v>1</v>
      </c>
      <c r="V4" s="2">
        <v>0</v>
      </c>
      <c r="W4" s="2">
        <v>1</v>
      </c>
      <c r="X4" s="2">
        <v>0</v>
      </c>
      <c r="Y4" s="2"/>
      <c r="Z4" s="11">
        <f t="shared" ref="Z4:Z26" si="0">SUM(B4:Y4)</f>
        <v>17</v>
      </c>
    </row>
    <row r="5" spans="1:26">
      <c r="A5" s="21">
        <v>3</v>
      </c>
      <c r="B5" s="2">
        <v>1</v>
      </c>
      <c r="C5" s="2">
        <v>0</v>
      </c>
      <c r="D5" s="2">
        <v>0</v>
      </c>
      <c r="E5" s="2">
        <v>0</v>
      </c>
      <c r="F5" s="2">
        <v>1</v>
      </c>
      <c r="G5" s="2">
        <v>1</v>
      </c>
      <c r="H5" s="2">
        <v>1</v>
      </c>
      <c r="I5" s="2">
        <v>0</v>
      </c>
      <c r="J5" s="2">
        <v>1</v>
      </c>
      <c r="K5" s="2">
        <v>0</v>
      </c>
      <c r="L5" s="2">
        <v>1</v>
      </c>
      <c r="M5" s="2">
        <v>0</v>
      </c>
      <c r="N5" s="2">
        <v>1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0</v>
      </c>
      <c r="W5" s="2">
        <v>1</v>
      </c>
      <c r="X5" s="2">
        <v>0</v>
      </c>
      <c r="Y5" s="2"/>
      <c r="Z5" s="11">
        <f t="shared" si="0"/>
        <v>10</v>
      </c>
    </row>
    <row r="6" spans="1:26">
      <c r="A6" s="21">
        <v>4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0</v>
      </c>
      <c r="L6" s="2">
        <v>0</v>
      </c>
      <c r="M6" s="2">
        <v>0</v>
      </c>
      <c r="N6" s="2">
        <v>1</v>
      </c>
      <c r="O6" s="2">
        <v>0</v>
      </c>
      <c r="P6" s="2">
        <v>1</v>
      </c>
      <c r="Q6" s="2">
        <v>1</v>
      </c>
      <c r="R6" s="2">
        <v>1</v>
      </c>
      <c r="S6" s="2">
        <v>0</v>
      </c>
      <c r="T6" s="2">
        <v>0</v>
      </c>
      <c r="U6" s="2">
        <v>1</v>
      </c>
      <c r="V6" s="2">
        <v>0</v>
      </c>
      <c r="W6" s="2">
        <v>1</v>
      </c>
      <c r="X6" s="2">
        <v>0</v>
      </c>
      <c r="Y6" s="2"/>
      <c r="Z6" s="11">
        <f t="shared" si="0"/>
        <v>12</v>
      </c>
    </row>
    <row r="7" spans="1:26">
      <c r="A7" s="21">
        <v>5</v>
      </c>
      <c r="B7" s="2">
        <v>1</v>
      </c>
      <c r="C7" s="2">
        <v>1</v>
      </c>
      <c r="D7" s="2">
        <v>0</v>
      </c>
      <c r="E7" s="2">
        <v>0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0</v>
      </c>
      <c r="M7" s="2">
        <v>1</v>
      </c>
      <c r="N7" s="2">
        <v>0</v>
      </c>
      <c r="O7" s="2">
        <v>1</v>
      </c>
      <c r="P7" s="2">
        <v>1</v>
      </c>
      <c r="Q7" s="2">
        <v>0</v>
      </c>
      <c r="R7" s="2">
        <v>0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0</v>
      </c>
      <c r="Y7" s="2"/>
      <c r="Z7" s="11">
        <f t="shared" si="0"/>
        <v>16</v>
      </c>
    </row>
    <row r="8" spans="1:26">
      <c r="A8" s="21">
        <v>6</v>
      </c>
      <c r="B8" s="2">
        <v>1</v>
      </c>
      <c r="C8" s="2">
        <v>1</v>
      </c>
      <c r="D8" s="2">
        <v>0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0</v>
      </c>
      <c r="N8" s="2">
        <v>0</v>
      </c>
      <c r="O8" s="2">
        <v>1</v>
      </c>
      <c r="P8" s="2">
        <v>1</v>
      </c>
      <c r="Q8" s="2">
        <v>0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0</v>
      </c>
      <c r="Y8" s="2"/>
      <c r="Z8" s="11">
        <f t="shared" si="0"/>
        <v>18</v>
      </c>
    </row>
    <row r="9" spans="1:26">
      <c r="A9" s="21">
        <v>7</v>
      </c>
      <c r="B9" s="2">
        <v>1</v>
      </c>
      <c r="C9" s="2">
        <v>0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1</v>
      </c>
      <c r="J9" s="2">
        <v>0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1</v>
      </c>
      <c r="S9" s="2">
        <v>0</v>
      </c>
      <c r="T9" s="2">
        <v>1</v>
      </c>
      <c r="U9" s="2">
        <v>0</v>
      </c>
      <c r="V9" s="2">
        <v>1</v>
      </c>
      <c r="W9" s="2">
        <v>0</v>
      </c>
      <c r="X9" s="2">
        <v>0</v>
      </c>
      <c r="Y9" s="2"/>
      <c r="Z9" s="11">
        <f t="shared" si="0"/>
        <v>9</v>
      </c>
    </row>
    <row r="10" spans="1:26">
      <c r="A10" s="21">
        <v>8</v>
      </c>
      <c r="B10" s="2">
        <v>1</v>
      </c>
      <c r="C10" s="2">
        <v>0</v>
      </c>
      <c r="D10" s="2">
        <v>1</v>
      </c>
      <c r="E10" s="2">
        <v>0</v>
      </c>
      <c r="F10" s="2">
        <v>0</v>
      </c>
      <c r="G10" s="2">
        <v>1</v>
      </c>
      <c r="H10" s="2">
        <v>0</v>
      </c>
      <c r="I10" s="2">
        <v>1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1</v>
      </c>
      <c r="S10" s="2">
        <v>0</v>
      </c>
      <c r="T10" s="2">
        <v>1</v>
      </c>
      <c r="U10" s="2">
        <v>0</v>
      </c>
      <c r="V10" s="2">
        <v>1</v>
      </c>
      <c r="W10" s="2">
        <v>0</v>
      </c>
      <c r="X10" s="2">
        <v>0</v>
      </c>
      <c r="Y10" s="2"/>
      <c r="Z10" s="11">
        <f t="shared" si="0"/>
        <v>9</v>
      </c>
    </row>
    <row r="11" spans="1:26">
      <c r="A11" s="21">
        <v>9</v>
      </c>
      <c r="B11" s="2">
        <v>0</v>
      </c>
      <c r="C11" s="2">
        <v>1</v>
      </c>
      <c r="D11" s="2">
        <v>1</v>
      </c>
      <c r="E11" s="2">
        <v>0</v>
      </c>
      <c r="F11" s="2">
        <v>1</v>
      </c>
      <c r="G11" s="2">
        <v>1</v>
      </c>
      <c r="H11" s="2">
        <v>0</v>
      </c>
      <c r="I11" s="2">
        <v>1</v>
      </c>
      <c r="J11" s="2">
        <v>0</v>
      </c>
      <c r="K11" s="2">
        <v>1</v>
      </c>
      <c r="L11" s="2">
        <v>0</v>
      </c>
      <c r="M11" s="2">
        <v>1</v>
      </c>
      <c r="N11" s="2">
        <v>1</v>
      </c>
      <c r="O11" s="2">
        <v>1</v>
      </c>
      <c r="P11" s="2">
        <v>1</v>
      </c>
      <c r="Q11" s="2">
        <v>0</v>
      </c>
      <c r="R11" s="2">
        <v>0</v>
      </c>
      <c r="S11" s="2">
        <v>1</v>
      </c>
      <c r="T11" s="2">
        <v>0</v>
      </c>
      <c r="U11" s="2">
        <v>1</v>
      </c>
      <c r="V11" s="2">
        <v>0</v>
      </c>
      <c r="W11" s="2">
        <v>1</v>
      </c>
      <c r="X11" s="2">
        <v>1</v>
      </c>
      <c r="Y11" s="2"/>
      <c r="Z11" s="11">
        <f t="shared" si="0"/>
        <v>14</v>
      </c>
    </row>
    <row r="12" spans="1:26">
      <c r="A12" s="21">
        <v>10</v>
      </c>
      <c r="B12" s="2">
        <v>0</v>
      </c>
      <c r="C12" s="2">
        <v>1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1</v>
      </c>
      <c r="M12" s="2">
        <v>1</v>
      </c>
      <c r="N12" s="2">
        <v>1</v>
      </c>
      <c r="O12" s="2">
        <v>0</v>
      </c>
      <c r="P12" s="2">
        <v>1</v>
      </c>
      <c r="Q12" s="2">
        <v>0</v>
      </c>
      <c r="R12" s="2">
        <v>0</v>
      </c>
      <c r="S12" s="2">
        <v>1</v>
      </c>
      <c r="T12" s="2">
        <v>0</v>
      </c>
      <c r="U12" s="2">
        <v>1</v>
      </c>
      <c r="V12" s="2">
        <v>0</v>
      </c>
      <c r="W12" s="2">
        <v>1</v>
      </c>
      <c r="X12" s="2">
        <v>1</v>
      </c>
      <c r="Y12" s="2"/>
      <c r="Z12" s="11">
        <f t="shared" si="0"/>
        <v>12</v>
      </c>
    </row>
    <row r="13" spans="1:26">
      <c r="A13" s="21">
        <v>11</v>
      </c>
      <c r="B13" s="2">
        <v>0</v>
      </c>
      <c r="C13" s="2"/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0</v>
      </c>
      <c r="J13" s="2">
        <v>0</v>
      </c>
      <c r="K13" s="2">
        <v>1</v>
      </c>
      <c r="L13" s="2">
        <v>1</v>
      </c>
      <c r="M13" s="2">
        <v>1</v>
      </c>
      <c r="N13" s="2">
        <v>0</v>
      </c>
      <c r="O13" s="2">
        <v>1</v>
      </c>
      <c r="P13" s="2">
        <v>1</v>
      </c>
      <c r="Q13" s="2">
        <v>0</v>
      </c>
      <c r="R13" s="2">
        <v>1</v>
      </c>
      <c r="S13" s="2">
        <v>1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/>
      <c r="Z13" s="11">
        <f t="shared" si="0"/>
        <v>13</v>
      </c>
    </row>
    <row r="14" spans="1:26">
      <c r="A14" s="21">
        <v>12</v>
      </c>
      <c r="B14" s="2">
        <v>0</v>
      </c>
      <c r="C14" s="2">
        <v>1</v>
      </c>
      <c r="D14" s="2">
        <v>1</v>
      </c>
      <c r="E14" s="2">
        <v>1</v>
      </c>
      <c r="F14" s="2">
        <v>1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  <c r="L14" s="2">
        <v>1</v>
      </c>
      <c r="M14" s="2">
        <v>1</v>
      </c>
      <c r="N14" s="2">
        <v>0</v>
      </c>
      <c r="O14" s="2">
        <v>0</v>
      </c>
      <c r="P14" s="2">
        <v>1</v>
      </c>
      <c r="Q14" s="2">
        <v>0</v>
      </c>
      <c r="R14" s="2">
        <v>1</v>
      </c>
      <c r="S14" s="2">
        <v>0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/>
      <c r="Z14" s="11">
        <f t="shared" si="0"/>
        <v>11</v>
      </c>
    </row>
    <row r="15" spans="1:26">
      <c r="A15" s="21">
        <v>13</v>
      </c>
      <c r="B15" s="2">
        <v>0</v>
      </c>
      <c r="C15" s="2">
        <v>1</v>
      </c>
      <c r="D15" s="2">
        <v>1</v>
      </c>
      <c r="E15" s="2">
        <v>1</v>
      </c>
      <c r="F15" s="2">
        <v>1</v>
      </c>
      <c r="G15" s="2">
        <v>0</v>
      </c>
      <c r="H15" s="2">
        <v>1</v>
      </c>
      <c r="I15" s="2">
        <v>1</v>
      </c>
      <c r="J15" s="2">
        <v>1</v>
      </c>
      <c r="K15" s="2">
        <v>0</v>
      </c>
      <c r="L15" s="2">
        <v>1</v>
      </c>
      <c r="M15" s="2">
        <v>1</v>
      </c>
      <c r="N15" s="2">
        <v>1</v>
      </c>
      <c r="O15" s="2">
        <v>0</v>
      </c>
      <c r="P15" s="2">
        <v>1</v>
      </c>
      <c r="Q15" s="2">
        <v>0</v>
      </c>
      <c r="R15" s="2">
        <v>1</v>
      </c>
      <c r="S15" s="2">
        <v>1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/>
      <c r="Z15" s="11">
        <f t="shared" si="0"/>
        <v>14</v>
      </c>
    </row>
    <row r="16" spans="1:26">
      <c r="A16" s="21">
        <v>14</v>
      </c>
      <c r="B16" s="2">
        <v>0</v>
      </c>
      <c r="C16" s="2">
        <v>1</v>
      </c>
      <c r="D16" s="2">
        <v>1</v>
      </c>
      <c r="E16" s="2">
        <v>1</v>
      </c>
      <c r="F16" s="2">
        <v>0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0</v>
      </c>
      <c r="O16" s="2">
        <v>1</v>
      </c>
      <c r="P16" s="2">
        <v>1</v>
      </c>
      <c r="Q16" s="2">
        <v>0</v>
      </c>
      <c r="R16" s="2">
        <v>1</v>
      </c>
      <c r="S16" s="2">
        <v>1</v>
      </c>
      <c r="T16" s="2">
        <v>1</v>
      </c>
      <c r="U16" s="2">
        <v>0</v>
      </c>
      <c r="V16" s="2">
        <v>0</v>
      </c>
      <c r="W16" s="2">
        <v>0</v>
      </c>
      <c r="X16" s="2">
        <v>0</v>
      </c>
      <c r="Y16" s="2"/>
      <c r="Z16" s="11">
        <f t="shared" si="0"/>
        <v>15</v>
      </c>
    </row>
    <row r="17" spans="1:26">
      <c r="A17" s="21">
        <v>15</v>
      </c>
      <c r="B17" s="2">
        <v>1</v>
      </c>
      <c r="C17" s="2">
        <v>1</v>
      </c>
      <c r="D17" s="2">
        <v>1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1</v>
      </c>
      <c r="N17" s="2">
        <v>0</v>
      </c>
      <c r="O17" s="2">
        <v>1</v>
      </c>
      <c r="P17" s="2">
        <v>0</v>
      </c>
      <c r="Q17" s="2">
        <v>1</v>
      </c>
      <c r="R17" s="2">
        <v>1</v>
      </c>
      <c r="S17" s="2">
        <v>1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/>
      <c r="Z17" s="11">
        <f t="shared" si="0"/>
        <v>11</v>
      </c>
    </row>
    <row r="18" spans="1:26">
      <c r="A18" s="21">
        <v>16</v>
      </c>
      <c r="B18" s="2"/>
      <c r="C18" s="2">
        <v>1</v>
      </c>
      <c r="D18" s="2">
        <v>1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1</v>
      </c>
      <c r="K18" s="2">
        <v>1</v>
      </c>
      <c r="L18" s="2">
        <v>0</v>
      </c>
      <c r="M18" s="2">
        <v>1</v>
      </c>
      <c r="N18" s="2">
        <v>0</v>
      </c>
      <c r="O18" s="2">
        <v>1</v>
      </c>
      <c r="P18" s="2">
        <v>0</v>
      </c>
      <c r="Q18" s="2">
        <v>1</v>
      </c>
      <c r="R18" s="2">
        <v>1</v>
      </c>
      <c r="S18" s="2">
        <v>1</v>
      </c>
      <c r="T18" s="2">
        <v>1</v>
      </c>
      <c r="U18" s="2">
        <v>0</v>
      </c>
      <c r="V18" s="2">
        <v>0</v>
      </c>
      <c r="W18" s="2">
        <v>0</v>
      </c>
      <c r="X18" s="2">
        <v>0</v>
      </c>
      <c r="Y18" s="2"/>
      <c r="Z18" s="11">
        <f t="shared" si="0"/>
        <v>11</v>
      </c>
    </row>
    <row r="19" spans="1:26">
      <c r="A19" s="21">
        <v>17</v>
      </c>
      <c r="B19" s="2">
        <v>1</v>
      </c>
      <c r="C19" s="2">
        <v>0</v>
      </c>
      <c r="D19" s="2">
        <v>0</v>
      </c>
      <c r="E19" s="2">
        <v>1</v>
      </c>
      <c r="F19" s="2">
        <v>0</v>
      </c>
      <c r="G19" s="2">
        <v>1</v>
      </c>
      <c r="H19" s="2">
        <v>1</v>
      </c>
      <c r="I19" s="2">
        <v>0</v>
      </c>
      <c r="J19" s="2">
        <v>0</v>
      </c>
      <c r="K19" s="2">
        <v>0</v>
      </c>
      <c r="L19" s="2">
        <v>1</v>
      </c>
      <c r="M19" s="2">
        <v>1</v>
      </c>
      <c r="N19" s="2">
        <v>1</v>
      </c>
      <c r="O19" s="2">
        <v>1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1</v>
      </c>
      <c r="Y19" s="2"/>
      <c r="Z19" s="11">
        <f t="shared" si="0"/>
        <v>11</v>
      </c>
    </row>
    <row r="20" spans="1:26">
      <c r="A20" s="21">
        <v>18</v>
      </c>
      <c r="B20" s="2"/>
      <c r="C20" s="2">
        <v>0</v>
      </c>
      <c r="D20" s="2">
        <v>0</v>
      </c>
      <c r="E20" s="2">
        <v>1</v>
      </c>
      <c r="F20" s="2">
        <v>0</v>
      </c>
      <c r="G20" s="2">
        <v>1</v>
      </c>
      <c r="H20" s="2">
        <v>1</v>
      </c>
      <c r="I20" s="2">
        <v>0</v>
      </c>
      <c r="J20" s="2">
        <v>0</v>
      </c>
      <c r="K20" s="2">
        <v>0</v>
      </c>
      <c r="L20" s="2">
        <v>1</v>
      </c>
      <c r="M20" s="2">
        <v>1</v>
      </c>
      <c r="N20" s="2">
        <v>1</v>
      </c>
      <c r="O20" s="2">
        <v>1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1</v>
      </c>
      <c r="Y20" s="2"/>
      <c r="Z20" s="11">
        <f t="shared" si="0"/>
        <v>10</v>
      </c>
    </row>
    <row r="21" spans="1:26">
      <c r="A21" s="21">
        <v>19</v>
      </c>
      <c r="B21" s="2">
        <v>1</v>
      </c>
      <c r="C21" s="2"/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1</v>
      </c>
      <c r="Q21" s="2">
        <v>1</v>
      </c>
      <c r="R21" s="2">
        <v>1</v>
      </c>
      <c r="S21" s="2">
        <v>0</v>
      </c>
      <c r="T21" s="2">
        <v>0</v>
      </c>
      <c r="U21" s="2">
        <v>1</v>
      </c>
      <c r="V21" s="2">
        <v>0</v>
      </c>
      <c r="W21" s="2">
        <v>1</v>
      </c>
      <c r="X21" s="2">
        <v>0</v>
      </c>
      <c r="Y21" s="2"/>
      <c r="Z21" s="11">
        <f t="shared" si="0"/>
        <v>9</v>
      </c>
    </row>
    <row r="22" spans="1:26">
      <c r="A22" s="21">
        <v>20</v>
      </c>
      <c r="B22" s="2">
        <v>1</v>
      </c>
      <c r="C22" s="2">
        <v>1</v>
      </c>
      <c r="D22" s="2">
        <v>1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1</v>
      </c>
      <c r="Q22" s="2">
        <v>1</v>
      </c>
      <c r="R22" s="2">
        <v>1</v>
      </c>
      <c r="S22" s="2">
        <v>0</v>
      </c>
      <c r="T22" s="2">
        <v>0</v>
      </c>
      <c r="U22" s="2">
        <v>1</v>
      </c>
      <c r="V22" s="2">
        <v>0</v>
      </c>
      <c r="W22" s="2">
        <v>1</v>
      </c>
      <c r="X22" s="2">
        <v>0</v>
      </c>
      <c r="Y22" s="2"/>
      <c r="Z22" s="11">
        <f t="shared" si="0"/>
        <v>10</v>
      </c>
    </row>
    <row r="23" spans="1:26">
      <c r="A23" s="21">
        <v>21</v>
      </c>
      <c r="B23" s="2">
        <v>1</v>
      </c>
      <c r="C23" s="2">
        <v>1</v>
      </c>
      <c r="D23" s="2">
        <v>0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0</v>
      </c>
      <c r="K23" s="2">
        <v>1</v>
      </c>
      <c r="L23" s="2">
        <v>1</v>
      </c>
      <c r="M23" s="2">
        <v>1</v>
      </c>
      <c r="N23" s="2">
        <v>0</v>
      </c>
      <c r="O23" s="2">
        <v>1</v>
      </c>
      <c r="P23" s="2">
        <v>1</v>
      </c>
      <c r="Q23" s="2">
        <v>0</v>
      </c>
      <c r="R23" s="2">
        <v>1</v>
      </c>
      <c r="S23" s="2">
        <v>1</v>
      </c>
      <c r="T23" s="2">
        <v>1</v>
      </c>
      <c r="U23" s="2">
        <v>0</v>
      </c>
      <c r="V23" s="2">
        <v>0</v>
      </c>
      <c r="W23" s="2">
        <v>1</v>
      </c>
      <c r="X23" s="2">
        <v>0</v>
      </c>
      <c r="Y23" s="2"/>
      <c r="Z23" s="11">
        <f t="shared" si="0"/>
        <v>16</v>
      </c>
    </row>
    <row r="24" spans="1:26">
      <c r="A24" s="21">
        <v>22</v>
      </c>
      <c r="B24" s="2">
        <v>1</v>
      </c>
      <c r="C24" s="2">
        <v>1</v>
      </c>
      <c r="D24" s="2">
        <v>0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0</v>
      </c>
      <c r="K24" s="2">
        <v>1</v>
      </c>
      <c r="L24" s="2">
        <v>1</v>
      </c>
      <c r="M24" s="2">
        <v>0</v>
      </c>
      <c r="N24" s="2">
        <v>0</v>
      </c>
      <c r="O24" s="2">
        <v>1</v>
      </c>
      <c r="P24" s="2">
        <v>1</v>
      </c>
      <c r="Q24" s="2">
        <v>0</v>
      </c>
      <c r="R24" s="2">
        <v>0</v>
      </c>
      <c r="S24" s="2">
        <v>1</v>
      </c>
      <c r="T24" s="2">
        <v>1</v>
      </c>
      <c r="U24" s="2">
        <v>0</v>
      </c>
      <c r="V24" s="2">
        <v>0</v>
      </c>
      <c r="W24" s="2">
        <v>1</v>
      </c>
      <c r="X24" s="2">
        <v>0</v>
      </c>
      <c r="Y24" s="2"/>
      <c r="Z24" s="11">
        <f t="shared" si="0"/>
        <v>14</v>
      </c>
    </row>
    <row r="25" spans="1:26">
      <c r="A25" s="21">
        <v>23</v>
      </c>
      <c r="B25" s="2"/>
      <c r="C25" s="2">
        <v>0</v>
      </c>
      <c r="D25" s="2">
        <v>0</v>
      </c>
      <c r="E25" s="2">
        <v>1</v>
      </c>
      <c r="F25" s="2">
        <v>1</v>
      </c>
      <c r="G25" s="2">
        <v>1</v>
      </c>
      <c r="H25" s="2">
        <v>1</v>
      </c>
      <c r="I25" s="2">
        <v>0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0</v>
      </c>
      <c r="Q25" s="2">
        <v>1</v>
      </c>
      <c r="R25" s="2">
        <v>1</v>
      </c>
      <c r="S25" s="2">
        <v>0</v>
      </c>
      <c r="T25" s="2">
        <v>0</v>
      </c>
      <c r="U25" s="2">
        <v>1</v>
      </c>
      <c r="V25" s="2">
        <v>0</v>
      </c>
      <c r="W25" s="2">
        <v>0</v>
      </c>
      <c r="X25" s="2">
        <v>0</v>
      </c>
      <c r="Y25" s="2"/>
      <c r="Z25" s="11">
        <f t="shared" si="0"/>
        <v>13</v>
      </c>
    </row>
    <row r="26" spans="1:26" ht="16" thickBot="1">
      <c r="A26" s="13">
        <v>24</v>
      </c>
      <c r="B26" s="2">
        <v>1</v>
      </c>
      <c r="C26" s="2">
        <v>0</v>
      </c>
      <c r="D26" s="2">
        <v>0</v>
      </c>
      <c r="E26" s="2">
        <v>1</v>
      </c>
      <c r="F26" s="2">
        <v>1</v>
      </c>
      <c r="G26" s="2">
        <v>1</v>
      </c>
      <c r="H26" s="2">
        <v>1</v>
      </c>
      <c r="I26" s="2">
        <v>0</v>
      </c>
      <c r="J26" s="2">
        <v>1</v>
      </c>
      <c r="K26" s="2">
        <v>1</v>
      </c>
      <c r="L26" s="2">
        <v>1</v>
      </c>
      <c r="M26" s="2">
        <v>1</v>
      </c>
      <c r="N26" s="2">
        <v>0</v>
      </c>
      <c r="O26" s="2">
        <v>1</v>
      </c>
      <c r="P26" s="2">
        <v>0</v>
      </c>
      <c r="Q26" s="2">
        <v>1</v>
      </c>
      <c r="R26" s="2">
        <v>1</v>
      </c>
      <c r="S26" s="2">
        <v>0</v>
      </c>
      <c r="T26" s="2">
        <v>0</v>
      </c>
      <c r="U26" s="2">
        <v>1</v>
      </c>
      <c r="V26" s="2">
        <v>0</v>
      </c>
      <c r="W26" s="2">
        <v>0</v>
      </c>
      <c r="X26" s="2">
        <v>0</v>
      </c>
      <c r="Y26" s="2"/>
      <c r="Z26" s="11">
        <f t="shared" si="0"/>
        <v>13</v>
      </c>
    </row>
    <row r="27" spans="1:26">
      <c r="A27" s="11" t="s">
        <v>3</v>
      </c>
      <c r="B27" s="11">
        <f>SUM(B3:B26)</f>
        <v>15</v>
      </c>
      <c r="C27" s="11">
        <f t="shared" ref="C27:Y27" si="1">SUM(C3:C26)</f>
        <v>14</v>
      </c>
      <c r="D27" s="11">
        <f t="shared" si="1"/>
        <v>12</v>
      </c>
      <c r="E27" s="11">
        <f t="shared" si="1"/>
        <v>15</v>
      </c>
      <c r="F27" s="11">
        <f t="shared" si="1"/>
        <v>15</v>
      </c>
      <c r="G27" s="11">
        <f t="shared" si="1"/>
        <v>19</v>
      </c>
      <c r="H27" s="11">
        <f t="shared" si="1"/>
        <v>15</v>
      </c>
      <c r="I27" s="11">
        <f t="shared" si="1"/>
        <v>11</v>
      </c>
      <c r="J27" s="11">
        <f t="shared" si="1"/>
        <v>13</v>
      </c>
      <c r="K27" s="11">
        <f t="shared" si="1"/>
        <v>13</v>
      </c>
      <c r="L27" s="11">
        <f t="shared" si="1"/>
        <v>17</v>
      </c>
      <c r="M27" s="11">
        <f t="shared" si="1"/>
        <v>18</v>
      </c>
      <c r="N27" s="11">
        <f t="shared" si="1"/>
        <v>8</v>
      </c>
      <c r="O27" s="11">
        <f t="shared" si="1"/>
        <v>15</v>
      </c>
      <c r="P27" s="11">
        <f t="shared" si="1"/>
        <v>18</v>
      </c>
      <c r="Q27" s="11">
        <f t="shared" si="1"/>
        <v>9</v>
      </c>
      <c r="R27" s="11">
        <f t="shared" si="1"/>
        <v>19</v>
      </c>
      <c r="S27" s="11">
        <f t="shared" si="1"/>
        <v>11</v>
      </c>
      <c r="T27" s="11">
        <f t="shared" si="1"/>
        <v>12</v>
      </c>
      <c r="U27" s="11">
        <f t="shared" si="1"/>
        <v>14</v>
      </c>
      <c r="V27" s="11">
        <f t="shared" si="1"/>
        <v>4</v>
      </c>
      <c r="W27" s="11">
        <f t="shared" si="1"/>
        <v>12</v>
      </c>
      <c r="X27" s="11">
        <f t="shared" si="1"/>
        <v>4</v>
      </c>
      <c r="Y27" s="11">
        <f t="shared" si="1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D47" sqref="D47"/>
    </sheetView>
  </sheetViews>
  <sheetFormatPr baseColWidth="10" defaultRowHeight="15" x14ac:dyDescent="0"/>
  <cols>
    <col min="2" max="2" width="31.33203125" bestFit="1" customWidth="1"/>
    <col min="3" max="3" width="14.1640625" bestFit="1" customWidth="1"/>
    <col min="4" max="4" width="12" bestFit="1" customWidth="1"/>
    <col min="5" max="5" width="7.33203125" bestFit="1" customWidth="1"/>
    <col min="6" max="6" width="6.1640625" bestFit="1" customWidth="1"/>
    <col min="7" max="7" width="12" bestFit="1" customWidth="1"/>
    <col min="8" max="8" width="6" bestFit="1" customWidth="1"/>
    <col min="9" max="9" width="6.1640625" bestFit="1" customWidth="1"/>
    <col min="10" max="10" width="12.6640625" bestFit="1" customWidth="1"/>
    <col min="11" max="11" width="12.1640625" bestFit="1" customWidth="1"/>
    <col min="12" max="12" width="13.33203125" bestFit="1" customWidth="1"/>
    <col min="13" max="13" width="10.1640625" bestFit="1" customWidth="1"/>
    <col min="14" max="14" width="6.83203125" bestFit="1" customWidth="1"/>
    <col min="15" max="15" width="13.1640625" bestFit="1" customWidth="1"/>
    <col min="16" max="16" width="11.83203125" bestFit="1" customWidth="1"/>
    <col min="17" max="17" width="20.5" bestFit="1" customWidth="1"/>
    <col min="18" max="18" width="17.33203125" bestFit="1" customWidth="1"/>
    <col min="19" max="19" width="16.83203125" bestFit="1" customWidth="1"/>
    <col min="20" max="20" width="8.1640625" bestFit="1" customWidth="1"/>
    <col min="21" max="21" width="11.33203125" bestFit="1" customWidth="1"/>
    <col min="22" max="22" width="9.33203125" bestFit="1" customWidth="1"/>
    <col min="23" max="23" width="18.6640625" bestFit="1" customWidth="1"/>
    <col min="24" max="24" width="11" bestFit="1" customWidth="1"/>
    <col min="25" max="25" width="8.83203125" bestFit="1" customWidth="1"/>
  </cols>
  <sheetData>
    <row r="1" spans="1:26">
      <c r="A1" s="12" t="s">
        <v>5</v>
      </c>
      <c r="B1" s="14">
        <f>Týmy!B1</f>
        <v>1</v>
      </c>
      <c r="C1" s="15">
        <f>Týmy!C1</f>
        <v>2</v>
      </c>
      <c r="D1" s="15">
        <f>Týmy!D1</f>
        <v>3</v>
      </c>
      <c r="E1" s="15">
        <f>Týmy!E1</f>
        <v>4</v>
      </c>
      <c r="F1" s="15">
        <f>Týmy!F1</f>
        <v>5</v>
      </c>
      <c r="G1" s="15">
        <f>Týmy!G1</f>
        <v>6</v>
      </c>
      <c r="H1" s="15">
        <f>Týmy!H1</f>
        <v>7</v>
      </c>
      <c r="I1" s="15">
        <f>Týmy!I1</f>
        <v>8</v>
      </c>
      <c r="J1" s="15">
        <f>Týmy!J1</f>
        <v>9</v>
      </c>
      <c r="K1" s="15">
        <f>Týmy!K1</f>
        <v>10</v>
      </c>
      <c r="L1" s="15">
        <f>Týmy!L1</f>
        <v>11</v>
      </c>
      <c r="M1" s="15">
        <f>Týmy!M1</f>
        <v>12</v>
      </c>
      <c r="N1" s="15">
        <f>Týmy!N1</f>
        <v>13</v>
      </c>
      <c r="O1" s="15">
        <f>Týmy!O1</f>
        <v>14</v>
      </c>
      <c r="P1" s="15">
        <f>Týmy!P1</f>
        <v>15</v>
      </c>
      <c r="Q1" s="15">
        <f>Týmy!Q1</f>
        <v>16</v>
      </c>
      <c r="R1" s="15">
        <f>Týmy!R1</f>
        <v>17</v>
      </c>
      <c r="S1" s="15">
        <f>Týmy!S1</f>
        <v>18</v>
      </c>
      <c r="T1" s="15">
        <f>Týmy!T1</f>
        <v>19</v>
      </c>
      <c r="U1" s="15">
        <f>Týmy!U1</f>
        <v>20</v>
      </c>
      <c r="V1" s="15">
        <f>Týmy!V1</f>
        <v>21</v>
      </c>
      <c r="W1" s="15">
        <f>Týmy!W1</f>
        <v>22</v>
      </c>
      <c r="X1" s="15">
        <f>Týmy!X1</f>
        <v>23</v>
      </c>
      <c r="Y1" s="16">
        <f>Týmy!Y1</f>
        <v>24</v>
      </c>
    </row>
    <row r="2" spans="1:26" ht="16" thickBot="1">
      <c r="A2" s="13" t="s">
        <v>6</v>
      </c>
      <c r="B2" s="17" t="str">
        <f>Týmy!B2</f>
        <v xml:space="preserve">3 s kouskem fosforu (dříve vápníku) </v>
      </c>
      <c r="C2" s="18" t="str">
        <f>Týmy!C2</f>
        <v xml:space="preserve">Albert Stallone </v>
      </c>
      <c r="D2" s="18" t="str">
        <f>Týmy!D2</f>
        <v xml:space="preserve">Divize nulou </v>
      </c>
      <c r="E2" s="18" t="str">
        <f>Týmy!E2</f>
        <v xml:space="preserve">Harém </v>
      </c>
      <c r="F2" s="18" t="str">
        <f>Týmy!F2</f>
        <v xml:space="preserve">IQtIQ </v>
      </c>
      <c r="G2" s="18" t="str">
        <f>Týmy!G2</f>
        <v xml:space="preserve">Kachní směs </v>
      </c>
      <c r="H2" s="18" t="str">
        <f>Týmy!H2</f>
        <v xml:space="preserve">kancl </v>
      </c>
      <c r="I2" s="18" t="str">
        <f>Týmy!I2</f>
        <v xml:space="preserve">KVÍK! </v>
      </c>
      <c r="J2" s="18" t="str">
        <f>Týmy!J2</f>
        <v xml:space="preserve">Lišky ve vaně </v>
      </c>
      <c r="K2" s="18" t="str">
        <f>Týmy!K2</f>
        <v xml:space="preserve">Název týmu: </v>
      </c>
      <c r="L2" s="18" t="str">
        <f>Týmy!L2</f>
        <v xml:space="preserve">Proudoví krtci </v>
      </c>
      <c r="M2" s="18" t="str">
        <f>Týmy!M2</f>
        <v xml:space="preserve">Přizdisráči </v>
      </c>
      <c r="N2" s="18" t="str">
        <f>Týmy!N2</f>
        <v xml:space="preserve">Reveň </v>
      </c>
      <c r="O2" s="18" t="str">
        <f>Týmy!O2</f>
        <v xml:space="preserve">ROFLCOPTER! </v>
      </c>
      <c r="P2" s="18" t="str">
        <f>Týmy!P2</f>
        <v xml:space="preserve">Spící Volové </v>
      </c>
      <c r="Q2" s="18" t="str">
        <f>Týmy!Q2</f>
        <v xml:space="preserve">Teoretická Pantomima </v>
      </c>
      <c r="R2" s="18" t="str">
        <f>Týmy!R2</f>
        <v xml:space="preserve">Tonda a jeho parta </v>
      </c>
      <c r="S2" s="18" t="str">
        <f>Týmy!S2</f>
        <v xml:space="preserve">Tweety neni kura! </v>
      </c>
      <c r="T2" s="18" t="str">
        <f>Týmy!T2</f>
        <v xml:space="preserve">Tykadla </v>
      </c>
      <c r="U2" s="18" t="str">
        <f>Týmy!U2</f>
        <v xml:space="preserve">Vepři ve při </v>
      </c>
      <c r="V2" s="18" t="str">
        <f>Týmy!V2</f>
        <v xml:space="preserve">Žabaryba </v>
      </c>
      <c r="W2" s="18" t="str">
        <f>Týmy!W2</f>
        <v>Povyrostlo nám seno</v>
      </c>
      <c r="X2" s="18" t="str">
        <f>Týmy!X2</f>
        <v>Prase v lese</v>
      </c>
      <c r="Y2" s="19" t="str">
        <f>Týmy!Y2</f>
        <v>Bazinga</v>
      </c>
      <c r="Z2" s="11" t="s">
        <v>29</v>
      </c>
    </row>
    <row r="3" spans="1:26">
      <c r="A3" s="20">
        <v>1</v>
      </c>
      <c r="B3" s="2">
        <v>1</v>
      </c>
      <c r="C3" s="2">
        <v>1</v>
      </c>
      <c r="D3" s="2">
        <v>0</v>
      </c>
      <c r="E3" s="2">
        <v>1</v>
      </c>
      <c r="F3" s="2">
        <v>1</v>
      </c>
      <c r="G3" s="2">
        <v>1</v>
      </c>
      <c r="H3" s="2">
        <v>0</v>
      </c>
      <c r="I3" s="2">
        <v>0</v>
      </c>
      <c r="J3" s="2">
        <v>1</v>
      </c>
      <c r="K3" s="2">
        <v>1</v>
      </c>
      <c r="L3" s="2">
        <v>1</v>
      </c>
      <c r="M3" s="2">
        <v>1</v>
      </c>
      <c r="N3" s="2">
        <v>0</v>
      </c>
      <c r="O3" s="2">
        <v>1</v>
      </c>
      <c r="P3" s="2">
        <v>1</v>
      </c>
      <c r="Q3" s="2">
        <v>1</v>
      </c>
      <c r="R3" s="2">
        <v>1</v>
      </c>
      <c r="S3" s="2">
        <v>0</v>
      </c>
      <c r="T3" s="2">
        <v>0</v>
      </c>
      <c r="U3" s="2">
        <v>1</v>
      </c>
      <c r="V3" s="2">
        <v>0</v>
      </c>
      <c r="W3" s="2">
        <v>1</v>
      </c>
      <c r="X3" s="2">
        <v>0</v>
      </c>
      <c r="Y3" s="2"/>
      <c r="Z3" s="11">
        <f>SUM(B3:Y3)</f>
        <v>15</v>
      </c>
    </row>
    <row r="4" spans="1:26">
      <c r="A4" s="21">
        <v>2</v>
      </c>
      <c r="B4" s="2">
        <v>1</v>
      </c>
      <c r="C4" s="2">
        <v>0</v>
      </c>
      <c r="D4" s="2">
        <v>0</v>
      </c>
      <c r="E4" s="2">
        <v>1</v>
      </c>
      <c r="F4" s="2">
        <v>0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1</v>
      </c>
      <c r="M4" s="2">
        <v>0</v>
      </c>
      <c r="N4" s="2">
        <v>0</v>
      </c>
      <c r="O4" s="2">
        <v>1</v>
      </c>
      <c r="P4" s="2">
        <v>1</v>
      </c>
      <c r="Q4" s="2">
        <v>0</v>
      </c>
      <c r="R4" s="2">
        <v>1</v>
      </c>
      <c r="S4" s="2">
        <v>0</v>
      </c>
      <c r="T4" s="2">
        <v>1</v>
      </c>
      <c r="U4" s="2">
        <v>0</v>
      </c>
      <c r="V4" s="2">
        <v>0</v>
      </c>
      <c r="W4" s="2">
        <v>0</v>
      </c>
      <c r="X4" s="2">
        <v>0</v>
      </c>
      <c r="Y4" s="2"/>
      <c r="Z4" s="11">
        <f t="shared" ref="Z4:Z26" si="0">SUM(B4:Y4)</f>
        <v>8</v>
      </c>
    </row>
    <row r="5" spans="1:26">
      <c r="A5" s="21">
        <v>3</v>
      </c>
      <c r="B5" s="2">
        <v>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0</v>
      </c>
      <c r="W5" s="2">
        <v>1</v>
      </c>
      <c r="X5" s="2">
        <v>0</v>
      </c>
      <c r="Y5" s="2"/>
      <c r="Z5" s="11">
        <f t="shared" si="0"/>
        <v>5</v>
      </c>
    </row>
    <row r="6" spans="1:26">
      <c r="A6" s="21">
        <v>4</v>
      </c>
      <c r="B6" s="2">
        <v>1</v>
      </c>
      <c r="C6" s="2">
        <v>0</v>
      </c>
      <c r="D6" s="2">
        <v>0</v>
      </c>
      <c r="E6" s="2">
        <v>0</v>
      </c>
      <c r="F6" s="2">
        <v>1</v>
      </c>
      <c r="G6" s="2">
        <v>1</v>
      </c>
      <c r="H6" s="2">
        <v>1</v>
      </c>
      <c r="I6" s="2">
        <v>0</v>
      </c>
      <c r="J6" s="2">
        <v>1</v>
      </c>
      <c r="K6" s="2">
        <v>0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1</v>
      </c>
      <c r="R6" s="2">
        <v>1</v>
      </c>
      <c r="S6" s="2">
        <v>0</v>
      </c>
      <c r="T6" s="2">
        <v>0</v>
      </c>
      <c r="U6" s="2">
        <v>1</v>
      </c>
      <c r="V6" s="2">
        <v>0</v>
      </c>
      <c r="W6" s="2">
        <v>1</v>
      </c>
      <c r="X6" s="2">
        <v>0</v>
      </c>
      <c r="Y6" s="2"/>
      <c r="Z6" s="11">
        <f t="shared" si="0"/>
        <v>10</v>
      </c>
    </row>
    <row r="7" spans="1:26">
      <c r="A7" s="21">
        <v>5</v>
      </c>
      <c r="B7" s="2">
        <v>1</v>
      </c>
      <c r="C7" s="2">
        <v>1</v>
      </c>
      <c r="D7" s="2">
        <v>0</v>
      </c>
      <c r="E7" s="2">
        <v>0</v>
      </c>
      <c r="F7" s="2">
        <v>1</v>
      </c>
      <c r="G7" s="2">
        <v>1</v>
      </c>
      <c r="H7" s="2">
        <v>1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1</v>
      </c>
      <c r="P7" s="2">
        <v>1</v>
      </c>
      <c r="Q7" s="2">
        <v>0</v>
      </c>
      <c r="R7" s="2">
        <v>0</v>
      </c>
      <c r="S7" s="2">
        <v>1</v>
      </c>
      <c r="T7" s="2">
        <v>1</v>
      </c>
      <c r="U7" s="2">
        <v>1</v>
      </c>
      <c r="V7" s="2">
        <v>0</v>
      </c>
      <c r="W7" s="2">
        <v>1</v>
      </c>
      <c r="X7" s="2">
        <v>0</v>
      </c>
      <c r="Y7" s="2"/>
      <c r="Z7" s="11">
        <f t="shared" si="0"/>
        <v>13</v>
      </c>
    </row>
    <row r="8" spans="1:26">
      <c r="A8" s="21">
        <v>6</v>
      </c>
      <c r="B8" s="2">
        <v>1</v>
      </c>
      <c r="C8" s="2">
        <v>1</v>
      </c>
      <c r="D8" s="2">
        <v>0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0</v>
      </c>
      <c r="M8" s="2">
        <v>0</v>
      </c>
      <c r="N8" s="2">
        <v>0</v>
      </c>
      <c r="O8" s="2">
        <v>1</v>
      </c>
      <c r="P8" s="2">
        <v>1</v>
      </c>
      <c r="Q8" s="2">
        <v>0</v>
      </c>
      <c r="R8" s="2">
        <v>1</v>
      </c>
      <c r="S8" s="2">
        <v>1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/>
      <c r="Z8" s="11">
        <f t="shared" si="0"/>
        <v>14</v>
      </c>
    </row>
    <row r="9" spans="1:26">
      <c r="A9" s="21">
        <v>7</v>
      </c>
      <c r="B9" s="2">
        <v>1</v>
      </c>
      <c r="C9" s="2">
        <v>0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/>
      <c r="Z9" s="11">
        <f t="shared" si="0"/>
        <v>4</v>
      </c>
    </row>
    <row r="10" spans="1:26">
      <c r="A10" s="21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/>
      <c r="Z10" s="11">
        <f t="shared" si="0"/>
        <v>0</v>
      </c>
    </row>
    <row r="11" spans="1:26">
      <c r="A11" s="21">
        <v>9</v>
      </c>
      <c r="B11" s="2">
        <v>0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1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/>
      <c r="Z11" s="11">
        <f t="shared" si="0"/>
        <v>7</v>
      </c>
    </row>
    <row r="12" spans="1:26">
      <c r="A12" s="21">
        <v>10</v>
      </c>
      <c r="B12" s="2">
        <v>0</v>
      </c>
      <c r="C12" s="2">
        <v>1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1</v>
      </c>
      <c r="N12" s="2">
        <v>1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2">
        <v>1</v>
      </c>
      <c r="X12" s="2">
        <v>0</v>
      </c>
      <c r="Y12" s="2"/>
      <c r="Z12" s="11">
        <f t="shared" si="0"/>
        <v>8</v>
      </c>
    </row>
    <row r="13" spans="1:26">
      <c r="A13" s="21">
        <v>11</v>
      </c>
      <c r="B13" s="2">
        <v>0</v>
      </c>
      <c r="C13" s="2">
        <v>0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0</v>
      </c>
      <c r="J13" s="2">
        <v>0</v>
      </c>
      <c r="K13" s="2">
        <v>1</v>
      </c>
      <c r="L13" s="2">
        <v>1</v>
      </c>
      <c r="M13" s="2">
        <v>1</v>
      </c>
      <c r="N13" s="2">
        <v>0</v>
      </c>
      <c r="O13" s="2">
        <v>1</v>
      </c>
      <c r="P13" s="2">
        <v>1</v>
      </c>
      <c r="Q13" s="2">
        <v>0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/>
      <c r="Z13" s="11">
        <f t="shared" si="0"/>
        <v>12</v>
      </c>
    </row>
    <row r="14" spans="1:26">
      <c r="A14" s="21">
        <v>12</v>
      </c>
      <c r="B14" s="2">
        <v>0</v>
      </c>
      <c r="C14" s="2">
        <v>1</v>
      </c>
      <c r="D14" s="2">
        <v>1</v>
      </c>
      <c r="E14" s="2">
        <v>0</v>
      </c>
      <c r="F14" s="2">
        <v>1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  <c r="L14" s="2">
        <v>1</v>
      </c>
      <c r="M14" s="2">
        <v>1</v>
      </c>
      <c r="N14" s="2">
        <v>0</v>
      </c>
      <c r="O14" s="2">
        <v>0</v>
      </c>
      <c r="P14" s="2">
        <v>1</v>
      </c>
      <c r="Q14" s="2">
        <v>0</v>
      </c>
      <c r="R14" s="2">
        <v>1</v>
      </c>
      <c r="S14" s="2">
        <v>0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/>
      <c r="Z14" s="11">
        <f t="shared" si="0"/>
        <v>10</v>
      </c>
    </row>
    <row r="15" spans="1:26">
      <c r="A15" s="21">
        <v>13</v>
      </c>
      <c r="B15" s="2">
        <v>0</v>
      </c>
      <c r="C15" s="2">
        <v>0</v>
      </c>
      <c r="D15" s="2">
        <v>1</v>
      </c>
      <c r="E15" s="2">
        <v>1</v>
      </c>
      <c r="F15" s="2">
        <v>1</v>
      </c>
      <c r="G15" s="2">
        <v>0</v>
      </c>
      <c r="H15" s="2">
        <v>0</v>
      </c>
      <c r="I15" s="2">
        <v>1</v>
      </c>
      <c r="J15" s="2">
        <v>1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1</v>
      </c>
      <c r="Q15" s="2">
        <v>0</v>
      </c>
      <c r="R15" s="2">
        <v>1</v>
      </c>
      <c r="S15" s="2">
        <v>1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/>
      <c r="Z15" s="11">
        <f t="shared" si="0"/>
        <v>10</v>
      </c>
    </row>
    <row r="16" spans="1:26">
      <c r="A16" s="21">
        <v>14</v>
      </c>
      <c r="B16" s="2">
        <v>0</v>
      </c>
      <c r="C16" s="2">
        <v>1</v>
      </c>
      <c r="D16" s="2">
        <v>0</v>
      </c>
      <c r="E16" s="2">
        <v>1</v>
      </c>
      <c r="F16" s="2">
        <v>0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0</v>
      </c>
      <c r="O16" s="2">
        <v>1</v>
      </c>
      <c r="P16" s="2">
        <v>1</v>
      </c>
      <c r="Q16" s="2">
        <v>0</v>
      </c>
      <c r="R16" s="2">
        <v>1</v>
      </c>
      <c r="S16" s="2">
        <v>1</v>
      </c>
      <c r="T16" s="2">
        <v>1</v>
      </c>
      <c r="U16" s="2">
        <v>0</v>
      </c>
      <c r="V16" s="2">
        <v>0</v>
      </c>
      <c r="W16" s="2">
        <v>0</v>
      </c>
      <c r="X16" s="2">
        <v>0</v>
      </c>
      <c r="Y16" s="2"/>
      <c r="Z16" s="11">
        <f t="shared" si="0"/>
        <v>14</v>
      </c>
    </row>
    <row r="17" spans="1:26">
      <c r="A17" s="21">
        <v>15</v>
      </c>
      <c r="B17" s="2">
        <v>1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/>
      <c r="Z17" s="11">
        <f t="shared" si="0"/>
        <v>2</v>
      </c>
    </row>
    <row r="18" spans="1:26">
      <c r="A18" s="21">
        <v>16</v>
      </c>
      <c r="B18" s="2">
        <v>0</v>
      </c>
      <c r="C18" s="2">
        <v>1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1</v>
      </c>
      <c r="P18" s="2">
        <v>0</v>
      </c>
      <c r="Q18" s="2">
        <v>1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/>
      <c r="Z18" s="11">
        <f t="shared" si="0"/>
        <v>6</v>
      </c>
    </row>
    <row r="19" spans="1:26">
      <c r="A19" s="21">
        <v>17</v>
      </c>
      <c r="B19" s="2">
        <v>0</v>
      </c>
      <c r="C19" s="2">
        <v>0</v>
      </c>
      <c r="D19" s="2">
        <v>0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1</v>
      </c>
      <c r="N19" s="2">
        <v>1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/>
      <c r="Z19" s="11">
        <f t="shared" si="0"/>
        <v>7</v>
      </c>
    </row>
    <row r="20" spans="1:26">
      <c r="A20" s="21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1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1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/>
      <c r="Z20" s="11">
        <f t="shared" si="0"/>
        <v>6</v>
      </c>
    </row>
    <row r="21" spans="1:26">
      <c r="A21" s="21">
        <v>19</v>
      </c>
      <c r="B21" s="2">
        <v>1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1</v>
      </c>
      <c r="R21" s="2">
        <v>1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/>
      <c r="Z21" s="11">
        <f t="shared" si="0"/>
        <v>5</v>
      </c>
    </row>
    <row r="22" spans="1:26">
      <c r="A22" s="21">
        <v>20</v>
      </c>
      <c r="B22" s="2">
        <v>1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1</v>
      </c>
      <c r="Q22" s="2">
        <v>0</v>
      </c>
      <c r="R22" s="2">
        <v>1</v>
      </c>
      <c r="S22" s="2">
        <v>0</v>
      </c>
      <c r="T22" s="2">
        <v>0</v>
      </c>
      <c r="U22" s="2">
        <v>1</v>
      </c>
      <c r="V22" s="2">
        <v>0</v>
      </c>
      <c r="W22" s="2">
        <v>0</v>
      </c>
      <c r="X22" s="2">
        <v>0</v>
      </c>
      <c r="Y22" s="2"/>
      <c r="Z22" s="11">
        <f t="shared" si="0"/>
        <v>6</v>
      </c>
    </row>
    <row r="23" spans="1:26">
      <c r="A23" s="21">
        <v>21</v>
      </c>
      <c r="B23" s="2">
        <v>1</v>
      </c>
      <c r="C23" s="2">
        <v>1</v>
      </c>
      <c r="D23" s="2">
        <v>0</v>
      </c>
      <c r="E23" s="2">
        <v>0</v>
      </c>
      <c r="F23" s="2">
        <v>1</v>
      </c>
      <c r="G23" s="2">
        <v>0</v>
      </c>
      <c r="H23" s="2">
        <v>1</v>
      </c>
      <c r="I23" s="2">
        <v>1</v>
      </c>
      <c r="J23" s="2">
        <v>0</v>
      </c>
      <c r="K23" s="2">
        <v>1</v>
      </c>
      <c r="L23" s="2">
        <v>0</v>
      </c>
      <c r="M23" s="2">
        <v>1</v>
      </c>
      <c r="N23" s="2">
        <v>0</v>
      </c>
      <c r="O23" s="2">
        <v>1</v>
      </c>
      <c r="P23" s="2">
        <v>1</v>
      </c>
      <c r="Q23" s="2">
        <v>0</v>
      </c>
      <c r="R23" s="2">
        <v>1</v>
      </c>
      <c r="S23" s="2">
        <v>1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/>
      <c r="Z23" s="11">
        <f t="shared" si="0"/>
        <v>11</v>
      </c>
    </row>
    <row r="24" spans="1:26">
      <c r="A24" s="21">
        <v>22</v>
      </c>
      <c r="B24" s="2">
        <v>0</v>
      </c>
      <c r="C24" s="2">
        <v>1</v>
      </c>
      <c r="D24" s="2">
        <v>0</v>
      </c>
      <c r="E24" s="2">
        <v>0</v>
      </c>
      <c r="F24" s="2">
        <v>1</v>
      </c>
      <c r="G24" s="2">
        <v>1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">
        <v>0</v>
      </c>
      <c r="O24" s="2">
        <v>0</v>
      </c>
      <c r="P24" s="2">
        <v>1</v>
      </c>
      <c r="Q24" s="2">
        <v>0</v>
      </c>
      <c r="R24" s="2">
        <v>0</v>
      </c>
      <c r="S24" s="2">
        <v>1</v>
      </c>
      <c r="T24" s="2">
        <v>1</v>
      </c>
      <c r="U24" s="2">
        <v>0</v>
      </c>
      <c r="V24" s="2">
        <v>0</v>
      </c>
      <c r="W24" s="2">
        <v>1</v>
      </c>
      <c r="X24" s="2">
        <v>0</v>
      </c>
      <c r="Y24" s="2"/>
      <c r="Z24" s="11">
        <f t="shared" si="0"/>
        <v>8</v>
      </c>
    </row>
    <row r="25" spans="1:26">
      <c r="A25" s="21">
        <v>23</v>
      </c>
      <c r="B25" s="2">
        <v>0</v>
      </c>
      <c r="C25" s="2">
        <v>0</v>
      </c>
      <c r="D25" s="2">
        <v>0</v>
      </c>
      <c r="E25" s="2">
        <v>0</v>
      </c>
      <c r="F25" s="2">
        <v>1</v>
      </c>
      <c r="G25" s="2">
        <v>1</v>
      </c>
      <c r="H25" s="2">
        <v>1</v>
      </c>
      <c r="I25" s="2">
        <v>0</v>
      </c>
      <c r="J25" s="2">
        <v>1</v>
      </c>
      <c r="K25" s="2">
        <v>1</v>
      </c>
      <c r="L25" s="2">
        <v>0</v>
      </c>
      <c r="M25" s="2">
        <v>1</v>
      </c>
      <c r="N25" s="2">
        <v>1</v>
      </c>
      <c r="O25" s="2">
        <v>0</v>
      </c>
      <c r="P25" s="2">
        <v>0</v>
      </c>
      <c r="Q25" s="2">
        <v>1</v>
      </c>
      <c r="R25" s="2">
        <v>1</v>
      </c>
      <c r="S25" s="2">
        <v>0</v>
      </c>
      <c r="T25" s="2">
        <v>0</v>
      </c>
      <c r="U25" s="2">
        <v>0</v>
      </c>
      <c r="V25" s="2">
        <v>0</v>
      </c>
      <c r="W25" s="2">
        <v>1</v>
      </c>
      <c r="X25" s="2">
        <v>0</v>
      </c>
      <c r="Y25" s="2"/>
      <c r="Z25" s="11">
        <f t="shared" si="0"/>
        <v>10</v>
      </c>
    </row>
    <row r="26" spans="1:26" ht="16" thickBot="1">
      <c r="A26" s="13">
        <v>24</v>
      </c>
      <c r="B26" s="2">
        <v>1</v>
      </c>
      <c r="C26" s="2">
        <v>0</v>
      </c>
      <c r="D26" s="2">
        <v>0</v>
      </c>
      <c r="E26" s="2">
        <v>1</v>
      </c>
      <c r="F26" s="2">
        <v>1</v>
      </c>
      <c r="G26" s="2">
        <v>1</v>
      </c>
      <c r="H26" s="2">
        <v>1</v>
      </c>
      <c r="I26" s="2">
        <v>0</v>
      </c>
      <c r="J26" s="2">
        <v>1</v>
      </c>
      <c r="K26" s="2">
        <v>1</v>
      </c>
      <c r="L26" s="2">
        <v>1</v>
      </c>
      <c r="M26" s="2">
        <v>1</v>
      </c>
      <c r="N26" s="2">
        <v>0</v>
      </c>
      <c r="O26" s="2">
        <v>1</v>
      </c>
      <c r="P26" s="2">
        <v>0</v>
      </c>
      <c r="Q26" s="2">
        <v>1</v>
      </c>
      <c r="R26" s="2">
        <v>1</v>
      </c>
      <c r="S26" s="2">
        <v>0</v>
      </c>
      <c r="T26" s="2">
        <v>0</v>
      </c>
      <c r="U26" s="2">
        <v>1</v>
      </c>
      <c r="V26" s="2">
        <v>0</v>
      </c>
      <c r="W26" s="2">
        <v>0</v>
      </c>
      <c r="X26" s="2">
        <v>0</v>
      </c>
      <c r="Y26" s="2"/>
      <c r="Z26" s="11">
        <f t="shared" si="0"/>
        <v>13</v>
      </c>
    </row>
    <row r="27" spans="1:26">
      <c r="A27" s="11" t="s">
        <v>2</v>
      </c>
      <c r="B27" s="11">
        <f>SUM(B3:B26)</f>
        <v>12</v>
      </c>
      <c r="C27" s="11">
        <f t="shared" ref="C27:Y27" si="1">SUM(C3:C26)</f>
        <v>11</v>
      </c>
      <c r="D27" s="11">
        <f t="shared" si="1"/>
        <v>6</v>
      </c>
      <c r="E27" s="11">
        <f t="shared" si="1"/>
        <v>8</v>
      </c>
      <c r="F27" s="11">
        <f t="shared" si="1"/>
        <v>13</v>
      </c>
      <c r="G27" s="11">
        <f t="shared" si="1"/>
        <v>14</v>
      </c>
      <c r="H27" s="11">
        <f t="shared" si="1"/>
        <v>11</v>
      </c>
      <c r="I27" s="11">
        <f t="shared" si="1"/>
        <v>5</v>
      </c>
      <c r="J27" s="11">
        <f t="shared" si="1"/>
        <v>8</v>
      </c>
      <c r="K27" s="11">
        <f t="shared" si="1"/>
        <v>9</v>
      </c>
      <c r="L27" s="11">
        <f t="shared" si="1"/>
        <v>7</v>
      </c>
      <c r="M27" s="11">
        <f t="shared" si="1"/>
        <v>16</v>
      </c>
      <c r="N27" s="11">
        <f t="shared" si="1"/>
        <v>5</v>
      </c>
      <c r="O27" s="11">
        <f t="shared" si="1"/>
        <v>10</v>
      </c>
      <c r="P27" s="11">
        <f t="shared" si="1"/>
        <v>15</v>
      </c>
      <c r="Q27" s="11">
        <f t="shared" si="1"/>
        <v>6</v>
      </c>
      <c r="R27" s="11">
        <f t="shared" si="1"/>
        <v>17</v>
      </c>
      <c r="S27" s="11">
        <f t="shared" si="1"/>
        <v>6</v>
      </c>
      <c r="T27" s="11">
        <f t="shared" si="1"/>
        <v>7</v>
      </c>
      <c r="U27" s="11">
        <f t="shared" si="1"/>
        <v>10</v>
      </c>
      <c r="V27" s="11">
        <f t="shared" si="1"/>
        <v>0</v>
      </c>
      <c r="W27" s="11">
        <f t="shared" si="1"/>
        <v>8</v>
      </c>
      <c r="X27" s="11">
        <f t="shared" si="1"/>
        <v>0</v>
      </c>
      <c r="Y27" s="11">
        <f t="shared" si="1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C17" sqref="C17"/>
    </sheetView>
  </sheetViews>
  <sheetFormatPr baseColWidth="10" defaultRowHeight="15" x14ac:dyDescent="0"/>
  <cols>
    <col min="2" max="2" width="31.33203125" bestFit="1" customWidth="1"/>
    <col min="3" max="3" width="14.1640625" bestFit="1" customWidth="1"/>
    <col min="4" max="4" width="12" bestFit="1" customWidth="1"/>
    <col min="5" max="5" width="7.33203125" bestFit="1" customWidth="1"/>
    <col min="6" max="6" width="7.1640625" bestFit="1" customWidth="1"/>
    <col min="7" max="7" width="12" bestFit="1" customWidth="1"/>
    <col min="8" max="9" width="7.1640625" bestFit="1" customWidth="1"/>
    <col min="10" max="10" width="12.6640625" bestFit="1" customWidth="1"/>
    <col min="11" max="11" width="12.1640625" bestFit="1" customWidth="1"/>
    <col min="12" max="12" width="13.33203125" bestFit="1" customWidth="1"/>
    <col min="13" max="13" width="10.1640625" bestFit="1" customWidth="1"/>
    <col min="14" max="14" width="7.1640625" bestFit="1" customWidth="1"/>
    <col min="15" max="15" width="13.1640625" bestFit="1" customWidth="1"/>
    <col min="16" max="16" width="11.83203125" bestFit="1" customWidth="1"/>
    <col min="17" max="17" width="20.5" bestFit="1" customWidth="1"/>
    <col min="18" max="18" width="17.33203125" bestFit="1" customWidth="1"/>
    <col min="19" max="19" width="16.83203125" bestFit="1" customWidth="1"/>
    <col min="20" max="20" width="8.1640625" bestFit="1" customWidth="1"/>
    <col min="21" max="21" width="11.33203125" bestFit="1" customWidth="1"/>
    <col min="22" max="22" width="9.33203125" bestFit="1" customWidth="1"/>
    <col min="23" max="23" width="18.6640625" bestFit="1" customWidth="1"/>
    <col min="24" max="24" width="11" bestFit="1" customWidth="1"/>
    <col min="25" max="25" width="8.83203125" bestFit="1" customWidth="1"/>
  </cols>
  <sheetData>
    <row r="1" spans="1:31">
      <c r="A1" s="12" t="s">
        <v>5</v>
      </c>
      <c r="B1" s="14">
        <f>Týmy!B1</f>
        <v>1</v>
      </c>
      <c r="C1" s="15">
        <f>Týmy!C1</f>
        <v>2</v>
      </c>
      <c r="D1" s="15">
        <f>Týmy!D1</f>
        <v>3</v>
      </c>
      <c r="E1" s="15">
        <f>Týmy!E1</f>
        <v>4</v>
      </c>
      <c r="F1" s="15">
        <f>Týmy!F1</f>
        <v>5</v>
      </c>
      <c r="G1" s="15">
        <f>Týmy!G1</f>
        <v>6</v>
      </c>
      <c r="H1" s="15">
        <f>Týmy!H1</f>
        <v>7</v>
      </c>
      <c r="I1" s="15">
        <f>Týmy!I1</f>
        <v>8</v>
      </c>
      <c r="J1" s="15">
        <f>Týmy!J1</f>
        <v>9</v>
      </c>
      <c r="K1" s="15">
        <f>Týmy!K1</f>
        <v>10</v>
      </c>
      <c r="L1" s="15">
        <f>Týmy!L1</f>
        <v>11</v>
      </c>
      <c r="M1" s="15">
        <f>Týmy!M1</f>
        <v>12</v>
      </c>
      <c r="N1" s="15">
        <f>Týmy!N1</f>
        <v>13</v>
      </c>
      <c r="O1" s="15">
        <f>Týmy!O1</f>
        <v>14</v>
      </c>
      <c r="P1" s="15">
        <f>Týmy!P1</f>
        <v>15</v>
      </c>
      <c r="Q1" s="15">
        <f>Týmy!Q1</f>
        <v>16</v>
      </c>
      <c r="R1" s="15">
        <f>Týmy!R1</f>
        <v>17</v>
      </c>
      <c r="S1" s="15">
        <f>Týmy!S1</f>
        <v>18</v>
      </c>
      <c r="T1" s="15">
        <f>Týmy!T1</f>
        <v>19</v>
      </c>
      <c r="U1" s="15">
        <f>Týmy!U1</f>
        <v>20</v>
      </c>
      <c r="V1" s="15">
        <f>Týmy!V1</f>
        <v>21</v>
      </c>
      <c r="W1" s="15">
        <f>Týmy!W1</f>
        <v>22</v>
      </c>
      <c r="X1" s="15">
        <f>Týmy!X1</f>
        <v>23</v>
      </c>
      <c r="Y1" s="16">
        <f>Týmy!Y1</f>
        <v>24</v>
      </c>
    </row>
    <row r="2" spans="1:31" ht="16" thickBot="1">
      <c r="A2" s="13" t="s">
        <v>6</v>
      </c>
      <c r="B2" s="17" t="str">
        <f>Týmy!B2</f>
        <v xml:space="preserve">3 s kouskem fosforu (dříve vápníku) </v>
      </c>
      <c r="C2" s="18" t="str">
        <f>Týmy!C2</f>
        <v xml:space="preserve">Albert Stallone </v>
      </c>
      <c r="D2" s="18" t="str">
        <f>Týmy!D2</f>
        <v xml:space="preserve">Divize nulou </v>
      </c>
      <c r="E2" s="18" t="str">
        <f>Týmy!E2</f>
        <v xml:space="preserve">Harém </v>
      </c>
      <c r="F2" s="18" t="str">
        <f>Týmy!F2</f>
        <v xml:space="preserve">IQtIQ </v>
      </c>
      <c r="G2" s="18" t="str">
        <f>Týmy!G2</f>
        <v xml:space="preserve">Kachní směs </v>
      </c>
      <c r="H2" s="18" t="str">
        <f>Týmy!H2</f>
        <v xml:space="preserve">kancl </v>
      </c>
      <c r="I2" s="18" t="str">
        <f>Týmy!I2</f>
        <v xml:space="preserve">KVÍK! </v>
      </c>
      <c r="J2" s="18" t="str">
        <f>Týmy!J2</f>
        <v xml:space="preserve">Lišky ve vaně </v>
      </c>
      <c r="K2" s="18" t="str">
        <f>Týmy!K2</f>
        <v xml:space="preserve">Název týmu: </v>
      </c>
      <c r="L2" s="18" t="str">
        <f>Týmy!L2</f>
        <v xml:space="preserve">Proudoví krtci </v>
      </c>
      <c r="M2" s="18" t="str">
        <f>Týmy!M2</f>
        <v xml:space="preserve">Přizdisráči </v>
      </c>
      <c r="N2" s="18" t="str">
        <f>Týmy!N2</f>
        <v xml:space="preserve">Reveň </v>
      </c>
      <c r="O2" s="18" t="str">
        <f>Týmy!O2</f>
        <v xml:space="preserve">ROFLCOPTER! </v>
      </c>
      <c r="P2" s="18" t="str">
        <f>Týmy!P2</f>
        <v xml:space="preserve">Spící Volové </v>
      </c>
      <c r="Q2" s="18" t="str">
        <f>Týmy!Q2</f>
        <v xml:space="preserve">Teoretická Pantomima </v>
      </c>
      <c r="R2" s="18" t="str">
        <f>Týmy!R2</f>
        <v xml:space="preserve">Tonda a jeho parta </v>
      </c>
      <c r="S2" s="18" t="str">
        <f>Týmy!S2</f>
        <v xml:space="preserve">Tweety neni kura! </v>
      </c>
      <c r="T2" s="18" t="str">
        <f>Týmy!T2</f>
        <v xml:space="preserve">Tykadla </v>
      </c>
      <c r="U2" s="18" t="str">
        <f>Týmy!U2</f>
        <v xml:space="preserve">Vepři ve při </v>
      </c>
      <c r="V2" s="18" t="str">
        <f>Týmy!V2</f>
        <v xml:space="preserve">Žabaryba </v>
      </c>
      <c r="W2" s="18" t="str">
        <f>Týmy!W2</f>
        <v>Povyrostlo nám seno</v>
      </c>
      <c r="X2" s="18" t="str">
        <f>Týmy!X2</f>
        <v>Prase v lese</v>
      </c>
      <c r="Y2" s="19" t="str">
        <f>Týmy!Y2</f>
        <v>Bazinga</v>
      </c>
      <c r="Z2" s="1" t="s">
        <v>31</v>
      </c>
      <c r="AA2" s="1" t="s">
        <v>32</v>
      </c>
      <c r="AB2" s="1" t="s">
        <v>34</v>
      </c>
      <c r="AC2" s="1" t="s">
        <v>33</v>
      </c>
      <c r="AD2" s="1" t="s">
        <v>35</v>
      </c>
      <c r="AE2" s="1" t="s">
        <v>4</v>
      </c>
    </row>
    <row r="3" spans="1:31">
      <c r="A3" s="20">
        <v>1</v>
      </c>
      <c r="B3" s="2">
        <v>2</v>
      </c>
      <c r="C3" s="2">
        <v>3</v>
      </c>
      <c r="D3" s="2"/>
      <c r="E3" s="2">
        <v>3</v>
      </c>
      <c r="F3" s="2">
        <v>2</v>
      </c>
      <c r="G3" s="2">
        <v>3</v>
      </c>
      <c r="H3" s="2">
        <v>5</v>
      </c>
      <c r="I3" s="2"/>
      <c r="J3" s="2">
        <v>5</v>
      </c>
      <c r="K3" s="2">
        <v>3</v>
      </c>
      <c r="L3" s="2">
        <v>2</v>
      </c>
      <c r="M3" s="2">
        <v>4</v>
      </c>
      <c r="N3" s="2"/>
      <c r="O3" s="2">
        <v>3</v>
      </c>
      <c r="P3" s="2">
        <v>3</v>
      </c>
      <c r="Q3" s="2">
        <v>2</v>
      </c>
      <c r="R3" s="2">
        <v>3</v>
      </c>
      <c r="S3" s="2"/>
      <c r="T3" s="2"/>
      <c r="U3" s="2">
        <v>2</v>
      </c>
      <c r="V3" s="2"/>
      <c r="W3" s="2">
        <v>5</v>
      </c>
      <c r="X3" s="2"/>
      <c r="Y3" s="2"/>
      <c r="Z3">
        <f>COUNT(B3:Y3)</f>
        <v>16</v>
      </c>
      <c r="AA3">
        <f>LARGE(B3:Y3,ROUND(Z3/2,0))</f>
        <v>3</v>
      </c>
      <c r="AB3">
        <f>LARGE(B3:Y3,ROUND(Z3/2,0)+1)</f>
        <v>3</v>
      </c>
      <c r="AC3">
        <f>LARGE(B3:Y3,ROUND(Z3/2,0)-1)</f>
        <v>3</v>
      </c>
      <c r="AD3">
        <f>AVERAGE(AA3:AC3)</f>
        <v>3</v>
      </c>
      <c r="AE3">
        <f>AD3*8</f>
        <v>24</v>
      </c>
    </row>
    <row r="4" spans="1:31">
      <c r="A4" s="21">
        <v>2</v>
      </c>
      <c r="B4" s="2">
        <v>4</v>
      </c>
      <c r="C4" s="2"/>
      <c r="D4" s="2"/>
      <c r="E4" s="2">
        <v>4</v>
      </c>
      <c r="F4" s="2"/>
      <c r="G4" s="2">
        <v>3</v>
      </c>
      <c r="H4" s="2"/>
      <c r="I4" s="2"/>
      <c r="J4" s="2"/>
      <c r="K4" s="2"/>
      <c r="L4" s="2">
        <v>2</v>
      </c>
      <c r="M4" s="2"/>
      <c r="N4" s="2"/>
      <c r="O4" s="2">
        <v>1</v>
      </c>
      <c r="P4" s="2">
        <v>2</v>
      </c>
      <c r="Q4" s="2"/>
      <c r="R4" s="2">
        <v>5</v>
      </c>
      <c r="S4" s="2"/>
      <c r="T4" s="2">
        <v>3</v>
      </c>
      <c r="U4" s="2"/>
      <c r="V4" s="2"/>
      <c r="W4" s="2"/>
      <c r="X4" s="2"/>
      <c r="Y4" s="2"/>
      <c r="Z4">
        <f>COUNT(B4:Y4)</f>
        <v>8</v>
      </c>
      <c r="AA4">
        <f>LARGE(B4:Y4,ROUND(Z4/2,0))</f>
        <v>3</v>
      </c>
      <c r="AB4">
        <f>LARGE(B4:Y4,ROUND(Z4/2,0)+1)</f>
        <v>3</v>
      </c>
      <c r="AC4">
        <f>LARGE(B4:Y4,ROUND(Z4/2,0)-1)</f>
        <v>4</v>
      </c>
      <c r="AD4">
        <f>AVERAGE(AA4:AC4)</f>
        <v>3.3333333333333335</v>
      </c>
      <c r="AE4">
        <f>AD4*8</f>
        <v>26.666666666666668</v>
      </c>
    </row>
    <row r="5" spans="1:31">
      <c r="A5" s="21">
        <v>3</v>
      </c>
      <c r="B5" s="2">
        <v>5</v>
      </c>
      <c r="C5" s="2"/>
      <c r="D5" s="2"/>
      <c r="E5" s="2"/>
      <c r="F5" s="2"/>
      <c r="G5" s="2"/>
      <c r="H5" s="2">
        <v>6</v>
      </c>
      <c r="I5" s="2"/>
      <c r="J5" s="2"/>
      <c r="K5" s="2"/>
      <c r="L5" s="2"/>
      <c r="M5" s="2"/>
      <c r="N5" s="2"/>
      <c r="O5" s="2"/>
      <c r="P5" s="2">
        <v>3</v>
      </c>
      <c r="Q5" s="2"/>
      <c r="R5" s="2"/>
      <c r="S5" s="2"/>
      <c r="T5" s="2"/>
      <c r="U5" s="2">
        <v>5</v>
      </c>
      <c r="V5" s="2"/>
      <c r="W5" s="2">
        <v>6</v>
      </c>
      <c r="X5" s="2"/>
      <c r="Y5" s="2"/>
      <c r="Z5">
        <f>COUNT(B5:Y5)</f>
        <v>5</v>
      </c>
      <c r="AA5">
        <f>LARGE(B5:Y5,ROUND(Z5/2,0))</f>
        <v>5</v>
      </c>
      <c r="AB5">
        <f>LARGE(B5:Y5,ROUND(Z5/2,0)+1)</f>
        <v>5</v>
      </c>
      <c r="AC5">
        <f>LARGE(B5:Y5,ROUND(Z5/2,0)-1)</f>
        <v>6</v>
      </c>
      <c r="AD5">
        <f>AVERAGE(AA5:AC5)</f>
        <v>5.333333333333333</v>
      </c>
      <c r="AE5">
        <f>AD5*8</f>
        <v>42.666666666666664</v>
      </c>
    </row>
    <row r="6" spans="1:31">
      <c r="A6" s="21">
        <v>4</v>
      </c>
      <c r="B6" s="2">
        <v>4</v>
      </c>
      <c r="C6" s="2"/>
      <c r="D6" s="2"/>
      <c r="E6" s="2"/>
      <c r="F6" s="2">
        <v>4</v>
      </c>
      <c r="G6" s="2">
        <v>4</v>
      </c>
      <c r="H6" s="2">
        <v>3</v>
      </c>
      <c r="I6" s="2"/>
      <c r="J6" s="2">
        <v>3</v>
      </c>
      <c r="K6" s="2"/>
      <c r="L6" s="2"/>
      <c r="M6" s="2"/>
      <c r="N6" s="2">
        <v>2</v>
      </c>
      <c r="O6" s="2"/>
      <c r="P6" s="2"/>
      <c r="Q6" s="2">
        <v>3</v>
      </c>
      <c r="R6" s="2">
        <v>3</v>
      </c>
      <c r="S6" s="2"/>
      <c r="T6" s="2"/>
      <c r="U6" s="2">
        <v>4</v>
      </c>
      <c r="V6" s="2"/>
      <c r="W6" s="2">
        <v>4</v>
      </c>
      <c r="X6" s="2"/>
      <c r="Y6" s="2"/>
      <c r="Z6">
        <f>COUNT(B6:Y6)</f>
        <v>10</v>
      </c>
      <c r="AA6">
        <f>LARGE(B6:Y6,ROUND(Z6/2,0))</f>
        <v>4</v>
      </c>
      <c r="AB6">
        <f>LARGE(B6:Y6,ROUND(Z6/2,0)+1)</f>
        <v>3</v>
      </c>
      <c r="AC6">
        <f>LARGE(B6:Y6,ROUND(Z6/2,0)-1)</f>
        <v>4</v>
      </c>
      <c r="AD6">
        <f>AVERAGE(AA6:AC6)</f>
        <v>3.6666666666666665</v>
      </c>
      <c r="AE6">
        <f>AD6*8</f>
        <v>29.333333333333332</v>
      </c>
    </row>
    <row r="7" spans="1:31">
      <c r="A7" s="21">
        <v>5</v>
      </c>
      <c r="B7" s="2">
        <v>4</v>
      </c>
      <c r="C7" s="2">
        <v>6</v>
      </c>
      <c r="D7" s="2"/>
      <c r="E7" s="2"/>
      <c r="F7" s="2">
        <v>5</v>
      </c>
      <c r="G7" s="2">
        <v>5</v>
      </c>
      <c r="H7" s="2">
        <v>4</v>
      </c>
      <c r="I7" s="2"/>
      <c r="J7" s="2"/>
      <c r="K7" s="2">
        <v>6</v>
      </c>
      <c r="L7" s="2"/>
      <c r="M7" s="2">
        <v>3</v>
      </c>
      <c r="N7" s="2"/>
      <c r="O7" s="2">
        <v>5</v>
      </c>
      <c r="P7" s="2">
        <v>3</v>
      </c>
      <c r="Q7" s="2"/>
      <c r="R7" s="2"/>
      <c r="S7" s="2">
        <v>4</v>
      </c>
      <c r="T7" s="2">
        <v>5</v>
      </c>
      <c r="U7" s="2">
        <v>4</v>
      </c>
      <c r="V7" s="2"/>
      <c r="W7" s="2">
        <v>4</v>
      </c>
      <c r="X7" s="2"/>
      <c r="Y7" s="2"/>
      <c r="Z7">
        <f>COUNT(B7:Y7)</f>
        <v>13</v>
      </c>
      <c r="AA7">
        <f>LARGE(B7:Y7,ROUND(Z7/2,0))</f>
        <v>4</v>
      </c>
      <c r="AB7">
        <f>LARGE(B7:Y7,ROUND(Z7/2,0)+1)</f>
        <v>4</v>
      </c>
      <c r="AC7">
        <f>LARGE(B7:Y7,ROUND(Z7/2,0)-1)</f>
        <v>5</v>
      </c>
      <c r="AD7">
        <f>AVERAGE(AA7:AC7)</f>
        <v>4.333333333333333</v>
      </c>
      <c r="AE7">
        <f>AD7*8</f>
        <v>34.666666666666664</v>
      </c>
    </row>
    <row r="8" spans="1:31">
      <c r="A8" s="21">
        <v>6</v>
      </c>
      <c r="B8" s="2">
        <v>3</v>
      </c>
      <c r="C8" s="2">
        <v>4</v>
      </c>
      <c r="D8" s="2"/>
      <c r="E8" s="2">
        <v>3</v>
      </c>
      <c r="F8" s="2">
        <v>4</v>
      </c>
      <c r="G8" s="2">
        <v>4</v>
      </c>
      <c r="H8" s="2">
        <v>3</v>
      </c>
      <c r="I8" s="2">
        <v>1</v>
      </c>
      <c r="J8" s="2">
        <v>6</v>
      </c>
      <c r="K8" s="2">
        <v>4</v>
      </c>
      <c r="L8" s="2"/>
      <c r="M8" s="2"/>
      <c r="N8" s="2"/>
      <c r="O8" s="2">
        <v>3</v>
      </c>
      <c r="P8" s="2">
        <v>5</v>
      </c>
      <c r="Q8" s="2"/>
      <c r="R8" s="2">
        <v>4</v>
      </c>
      <c r="S8" s="2">
        <v>5</v>
      </c>
      <c r="T8" s="2"/>
      <c r="U8" s="2">
        <v>4</v>
      </c>
      <c r="V8" s="2"/>
      <c r="W8" s="2"/>
      <c r="X8" s="2"/>
      <c r="Y8" s="2"/>
      <c r="Z8">
        <f>COUNT(B8:Y8)</f>
        <v>14</v>
      </c>
      <c r="AA8">
        <f>LARGE(B8:Y8,ROUND(Z8/2,0))</f>
        <v>4</v>
      </c>
      <c r="AB8">
        <f>LARGE(B8:Y8,ROUND(Z8/2,0)+1)</f>
        <v>4</v>
      </c>
      <c r="AC8">
        <f>LARGE(B8:Y8,ROUND(Z8/2,0)-1)</f>
        <v>4</v>
      </c>
      <c r="AD8">
        <f>AVERAGE(AA8:AC8)</f>
        <v>4</v>
      </c>
      <c r="AE8">
        <f>AD8*8</f>
        <v>32</v>
      </c>
    </row>
    <row r="9" spans="1:31">
      <c r="A9" s="21">
        <v>7</v>
      </c>
      <c r="B9" s="2">
        <v>3</v>
      </c>
      <c r="C9" s="2"/>
      <c r="D9" s="2"/>
      <c r="E9" s="2"/>
      <c r="F9" s="2"/>
      <c r="G9" s="2">
        <v>5</v>
      </c>
      <c r="H9" s="2"/>
      <c r="I9" s="2"/>
      <c r="J9" s="2"/>
      <c r="K9" s="2"/>
      <c r="L9" s="2"/>
      <c r="M9" s="2"/>
      <c r="N9" s="2"/>
      <c r="O9" s="2"/>
      <c r="P9" s="2">
        <v>3</v>
      </c>
      <c r="Q9" s="2"/>
      <c r="R9" s="2">
        <v>5</v>
      </c>
      <c r="S9" s="2"/>
      <c r="T9" s="2"/>
      <c r="U9" s="2"/>
      <c r="V9" s="2"/>
      <c r="W9" s="2"/>
      <c r="X9" s="2"/>
      <c r="Y9" s="2"/>
      <c r="Z9">
        <f>COUNT(B9:Y9)</f>
        <v>4</v>
      </c>
      <c r="AA9">
        <f>LARGE(B9:Y9,ROUND(Z9/2,0))</f>
        <v>5</v>
      </c>
      <c r="AB9">
        <f>LARGE(B9:Y9,ROUND(Z9/2,0)+1)</f>
        <v>3</v>
      </c>
      <c r="AC9">
        <f>LARGE(B9:Y9,ROUND(Z9/2,0)-1)</f>
        <v>5</v>
      </c>
      <c r="AD9">
        <f>AVERAGE(AA9:AC9)</f>
        <v>4.333333333333333</v>
      </c>
      <c r="AE9">
        <f>AD9*8</f>
        <v>34.666666666666664</v>
      </c>
    </row>
    <row r="10" spans="1:31">
      <c r="A10" s="21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>
        <f>COUNT(B10:Y10)</f>
        <v>0</v>
      </c>
      <c r="AA10" t="e">
        <f>LARGE(B10:Y10,ROUND(Z10/2,0))</f>
        <v>#NUM!</v>
      </c>
      <c r="AB10" t="e">
        <f>LARGE(B10:Y10,ROUND(Z10/2,0)+1)</f>
        <v>#NUM!</v>
      </c>
      <c r="AC10" t="e">
        <f>LARGE(B10:Y10,ROUND(Z10/2,0)-1)</f>
        <v>#NUM!</v>
      </c>
      <c r="AD10" t="e">
        <f>AVERAGE(AA10:AC10)</f>
        <v>#NUM!</v>
      </c>
      <c r="AE10" t="e">
        <f>AD10*8</f>
        <v>#NUM!</v>
      </c>
    </row>
    <row r="11" spans="1:31">
      <c r="A11" s="21">
        <v>9</v>
      </c>
      <c r="B11" s="2"/>
      <c r="C11" s="2">
        <v>3</v>
      </c>
      <c r="D11" s="2">
        <v>1</v>
      </c>
      <c r="E11" s="2"/>
      <c r="F11" s="2">
        <v>2</v>
      </c>
      <c r="G11" s="2"/>
      <c r="H11" s="2"/>
      <c r="I11" s="2"/>
      <c r="J11" s="2"/>
      <c r="K11" s="2"/>
      <c r="L11" s="2"/>
      <c r="M11" s="2">
        <v>4</v>
      </c>
      <c r="N11" s="2"/>
      <c r="O11" s="2">
        <v>4</v>
      </c>
      <c r="P11" s="2">
        <v>4</v>
      </c>
      <c r="Q11" s="2"/>
      <c r="R11" s="2"/>
      <c r="S11" s="2"/>
      <c r="T11" s="2"/>
      <c r="U11" s="2"/>
      <c r="V11" s="2"/>
      <c r="W11" s="2">
        <v>5</v>
      </c>
      <c r="X11" s="2"/>
      <c r="Y11" s="2"/>
      <c r="Z11">
        <f>COUNT(B11:Y11)</f>
        <v>7</v>
      </c>
      <c r="AA11">
        <f>LARGE(B11:Y11,ROUND(Z11/2,0))</f>
        <v>4</v>
      </c>
      <c r="AB11">
        <f>LARGE(B11:Y11,ROUND(Z11/2,0)+1)</f>
        <v>3</v>
      </c>
      <c r="AC11">
        <f>LARGE(B11:Y11,ROUND(Z11/2,0)-1)</f>
        <v>4</v>
      </c>
      <c r="AD11">
        <f>AVERAGE(AA11:AC11)</f>
        <v>3.6666666666666665</v>
      </c>
      <c r="AE11">
        <f>AD11*8</f>
        <v>29.333333333333332</v>
      </c>
    </row>
    <row r="12" spans="1:31">
      <c r="A12" s="21">
        <v>10</v>
      </c>
      <c r="B12" s="2"/>
      <c r="C12" s="2">
        <v>6</v>
      </c>
      <c r="D12" s="2"/>
      <c r="E12" s="2"/>
      <c r="F12" s="2">
        <v>4</v>
      </c>
      <c r="G12" s="2"/>
      <c r="H12" s="2"/>
      <c r="I12" s="2">
        <v>4</v>
      </c>
      <c r="J12" s="2"/>
      <c r="K12" s="2"/>
      <c r="L12" s="2"/>
      <c r="M12" s="2">
        <v>4</v>
      </c>
      <c r="N12" s="2">
        <v>5</v>
      </c>
      <c r="O12" s="2"/>
      <c r="P12" s="2">
        <v>4</v>
      </c>
      <c r="Q12" s="2"/>
      <c r="R12" s="2"/>
      <c r="S12" s="2"/>
      <c r="T12" s="2"/>
      <c r="U12" s="2">
        <v>5</v>
      </c>
      <c r="V12" s="2"/>
      <c r="W12" s="2">
        <v>3</v>
      </c>
      <c r="X12" s="2"/>
      <c r="Y12" s="2"/>
      <c r="Z12">
        <f>COUNT(B12:Y12)</f>
        <v>8</v>
      </c>
      <c r="AA12">
        <f>LARGE(B12:Y12,ROUND(Z12/2,0))</f>
        <v>4</v>
      </c>
      <c r="AB12">
        <f>LARGE(B12:Y12,ROUND(Z12/2,0)+1)</f>
        <v>4</v>
      </c>
      <c r="AC12">
        <f>LARGE(B12:Y12,ROUND(Z12/2,0)-1)</f>
        <v>5</v>
      </c>
      <c r="AD12">
        <f>AVERAGE(AA12:AC12)</f>
        <v>4.333333333333333</v>
      </c>
      <c r="AE12">
        <f>AD12*8</f>
        <v>34.666666666666664</v>
      </c>
    </row>
    <row r="13" spans="1:31">
      <c r="A13" s="21">
        <v>11</v>
      </c>
      <c r="B13" s="2"/>
      <c r="C13" s="2"/>
      <c r="D13" s="2">
        <v>4</v>
      </c>
      <c r="E13" s="2">
        <v>4</v>
      </c>
      <c r="F13" s="2">
        <v>1</v>
      </c>
      <c r="G13" s="2">
        <v>4</v>
      </c>
      <c r="H13" s="2">
        <v>3</v>
      </c>
      <c r="I13" s="2"/>
      <c r="J13" s="2"/>
      <c r="K13" s="2">
        <v>5</v>
      </c>
      <c r="L13" s="2">
        <v>3</v>
      </c>
      <c r="M13" s="2">
        <v>2</v>
      </c>
      <c r="N13" s="2"/>
      <c r="O13" s="2">
        <v>5</v>
      </c>
      <c r="P13" s="2">
        <v>2</v>
      </c>
      <c r="Q13" s="2"/>
      <c r="R13" s="2">
        <v>3</v>
      </c>
      <c r="S13" s="2"/>
      <c r="T13" s="2">
        <v>5</v>
      </c>
      <c r="U13" s="2"/>
      <c r="V13" s="2"/>
      <c r="W13" s="2"/>
      <c r="X13" s="2"/>
      <c r="Y13" s="2"/>
      <c r="Z13">
        <f>COUNT(B13:Y13)</f>
        <v>12</v>
      </c>
      <c r="AA13">
        <f>LARGE(B13:Y13,ROUND(Z13/2,0))</f>
        <v>4</v>
      </c>
      <c r="AB13">
        <f>LARGE(B13:Y13,ROUND(Z13/2,0)+1)</f>
        <v>3</v>
      </c>
      <c r="AC13">
        <f>LARGE(B13:Y13,ROUND(Z13/2,0)-1)</f>
        <v>4</v>
      </c>
      <c r="AD13">
        <f>AVERAGE(AA13:AC13)</f>
        <v>3.6666666666666665</v>
      </c>
      <c r="AE13">
        <f>AD13*8</f>
        <v>29.333333333333332</v>
      </c>
    </row>
    <row r="14" spans="1:31">
      <c r="A14" s="21">
        <v>12</v>
      </c>
      <c r="B14" s="2"/>
      <c r="C14" s="2">
        <v>4</v>
      </c>
      <c r="D14" s="2">
        <v>3</v>
      </c>
      <c r="E14" s="2"/>
      <c r="F14" s="2">
        <v>3</v>
      </c>
      <c r="G14" s="2"/>
      <c r="H14" s="2">
        <v>4</v>
      </c>
      <c r="I14" s="2"/>
      <c r="J14" s="2">
        <v>4</v>
      </c>
      <c r="K14" s="2"/>
      <c r="L14" s="2">
        <v>4</v>
      </c>
      <c r="M14" s="2">
        <v>3</v>
      </c>
      <c r="N14" s="2"/>
      <c r="O14" s="2"/>
      <c r="P14" s="2">
        <v>2</v>
      </c>
      <c r="Q14" s="2"/>
      <c r="R14" s="2">
        <v>4</v>
      </c>
      <c r="S14" s="2"/>
      <c r="T14" s="2">
        <v>5</v>
      </c>
      <c r="U14" s="2"/>
      <c r="V14" s="2"/>
      <c r="W14" s="2"/>
      <c r="X14" s="2"/>
      <c r="Y14" s="2"/>
      <c r="Z14">
        <f>COUNT(B14:Y14)</f>
        <v>10</v>
      </c>
      <c r="AA14">
        <f>LARGE(B14:Y14,ROUND(Z14/2,0))</f>
        <v>4</v>
      </c>
      <c r="AB14">
        <f>LARGE(B14:Y14,ROUND(Z14/2,0)+1)</f>
        <v>4</v>
      </c>
      <c r="AC14">
        <f>LARGE(B14:Y14,ROUND(Z14/2,0)-1)</f>
        <v>4</v>
      </c>
      <c r="AD14">
        <f>AVERAGE(AA14:AC14)</f>
        <v>4</v>
      </c>
      <c r="AE14">
        <f>AD14*8</f>
        <v>32</v>
      </c>
    </row>
    <row r="15" spans="1:31">
      <c r="A15" s="21">
        <v>13</v>
      </c>
      <c r="B15" s="2"/>
      <c r="C15" s="2"/>
      <c r="D15" s="2">
        <v>6</v>
      </c>
      <c r="E15" s="2">
        <v>5</v>
      </c>
      <c r="F15" s="2">
        <v>5</v>
      </c>
      <c r="G15" s="2"/>
      <c r="H15" s="2"/>
      <c r="I15" s="2">
        <v>6</v>
      </c>
      <c r="J15" s="2">
        <v>6</v>
      </c>
      <c r="K15" s="2"/>
      <c r="L15" s="2"/>
      <c r="M15" s="2">
        <v>4</v>
      </c>
      <c r="N15" s="2"/>
      <c r="O15" s="2"/>
      <c r="P15" s="2">
        <v>4</v>
      </c>
      <c r="Q15" s="2"/>
      <c r="R15" s="2">
        <v>5</v>
      </c>
      <c r="S15" s="2">
        <v>6</v>
      </c>
      <c r="T15" s="2">
        <v>4</v>
      </c>
      <c r="U15" s="2"/>
      <c r="V15" s="2"/>
      <c r="W15" s="2"/>
      <c r="X15" s="2"/>
      <c r="Y15" s="2"/>
      <c r="Z15">
        <f>COUNT(B15:Y15)</f>
        <v>10</v>
      </c>
      <c r="AA15">
        <f>LARGE(B15:Y15,ROUND(Z15/2,0))</f>
        <v>5</v>
      </c>
      <c r="AB15">
        <f>LARGE(B15:Y15,ROUND(Z15/2,0)+1)</f>
        <v>5</v>
      </c>
      <c r="AC15">
        <f>LARGE(B15:Y15,ROUND(Z15/2,0)-1)</f>
        <v>6</v>
      </c>
      <c r="AD15">
        <f>AVERAGE(AA15:AC15)</f>
        <v>5.333333333333333</v>
      </c>
      <c r="AE15">
        <f>AD15*8</f>
        <v>42.666666666666664</v>
      </c>
    </row>
    <row r="16" spans="1:31">
      <c r="A16" s="21">
        <v>14</v>
      </c>
      <c r="B16" s="2"/>
      <c r="C16" s="2">
        <v>4</v>
      </c>
      <c r="D16" s="2"/>
      <c r="E16" s="2">
        <v>5</v>
      </c>
      <c r="F16" s="2"/>
      <c r="G16" s="2">
        <v>2</v>
      </c>
      <c r="H16" s="2">
        <v>3</v>
      </c>
      <c r="I16" s="2">
        <v>5</v>
      </c>
      <c r="J16" s="2">
        <v>5</v>
      </c>
      <c r="K16" s="2">
        <v>3</v>
      </c>
      <c r="L16" s="2">
        <v>3</v>
      </c>
      <c r="M16" s="2">
        <v>3</v>
      </c>
      <c r="N16" s="2"/>
      <c r="O16" s="2">
        <v>3</v>
      </c>
      <c r="P16" s="2">
        <v>4</v>
      </c>
      <c r="Q16" s="2"/>
      <c r="R16" s="2">
        <v>4</v>
      </c>
      <c r="S16" s="2">
        <v>4</v>
      </c>
      <c r="T16" s="2">
        <v>6</v>
      </c>
      <c r="U16" s="2"/>
      <c r="V16" s="2"/>
      <c r="W16" s="2"/>
      <c r="X16" s="2"/>
      <c r="Y16" s="2"/>
      <c r="Z16">
        <f>COUNT(B16:Y16)</f>
        <v>14</v>
      </c>
      <c r="AA16">
        <f>LARGE(B16:Y16,ROUND(Z16/2,0))</f>
        <v>4</v>
      </c>
      <c r="AB16">
        <f>LARGE(B16:Y16,ROUND(Z16/2,0)+1)</f>
        <v>4</v>
      </c>
      <c r="AC16">
        <f>LARGE(B16:Y16,ROUND(Z16/2,0)-1)</f>
        <v>4</v>
      </c>
      <c r="AD16">
        <f>AVERAGE(AA16:AC16)</f>
        <v>4</v>
      </c>
      <c r="AE16">
        <f>AD16*8</f>
        <v>32</v>
      </c>
    </row>
    <row r="17" spans="1:31">
      <c r="A17" s="21">
        <v>15</v>
      </c>
      <c r="B17" s="2">
        <v>2</v>
      </c>
      <c r="C17" s="2"/>
      <c r="D17" s="2">
        <v>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>
        <f>COUNT(B17:Y17)</f>
        <v>2</v>
      </c>
      <c r="AA17">
        <f>LARGE(B17:Y17,ROUND(Z17/2,0))</f>
        <v>5</v>
      </c>
      <c r="AB17">
        <f>LARGE(B17:Y17,ROUND(Z17/2,0)+1)</f>
        <v>2</v>
      </c>
      <c r="AC17" t="e">
        <f>LARGE(B17:Y17,ROUND(Z17/2,0)-1)</f>
        <v>#NUM!</v>
      </c>
      <c r="AD17" t="e">
        <f>AVERAGE(AA17:AC17)</f>
        <v>#NUM!</v>
      </c>
      <c r="AE17" t="e">
        <f>AD17*8</f>
        <v>#NUM!</v>
      </c>
    </row>
    <row r="18" spans="1:31">
      <c r="A18" s="21">
        <v>16</v>
      </c>
      <c r="B18" s="2"/>
      <c r="C18" s="2">
        <v>5</v>
      </c>
      <c r="D18" s="2"/>
      <c r="E18" s="2"/>
      <c r="F18" s="2"/>
      <c r="G18" s="2">
        <v>4</v>
      </c>
      <c r="H18" s="2"/>
      <c r="I18" s="2"/>
      <c r="J18" s="2"/>
      <c r="K18" s="2"/>
      <c r="L18" s="2"/>
      <c r="M18" s="2">
        <v>5</v>
      </c>
      <c r="N18" s="2"/>
      <c r="O18" s="2">
        <v>5</v>
      </c>
      <c r="P18" s="2"/>
      <c r="Q18" s="2">
        <v>5</v>
      </c>
      <c r="R18" s="2">
        <v>6</v>
      </c>
      <c r="S18" s="2"/>
      <c r="T18" s="2"/>
      <c r="U18" s="2"/>
      <c r="V18" s="2"/>
      <c r="W18" s="2"/>
      <c r="X18" s="2"/>
      <c r="Y18" s="2"/>
      <c r="Z18">
        <f>COUNT(B18:Y18)</f>
        <v>6</v>
      </c>
      <c r="AA18">
        <f>LARGE(B18:Y18,ROUND(Z18/2,0))</f>
        <v>5</v>
      </c>
      <c r="AB18">
        <f>LARGE(B18:Y18,ROUND(Z18/2,0)+1)</f>
        <v>5</v>
      </c>
      <c r="AC18">
        <f>LARGE(B18:Y18,ROUND(Z18/2,0)-1)</f>
        <v>5</v>
      </c>
      <c r="AD18">
        <f>AVERAGE(AA18:AC18)</f>
        <v>5</v>
      </c>
      <c r="AE18">
        <f>AD18*8</f>
        <v>40</v>
      </c>
    </row>
    <row r="19" spans="1:31">
      <c r="A19" s="21">
        <v>17</v>
      </c>
      <c r="B19" s="2"/>
      <c r="C19" s="2"/>
      <c r="D19" s="2"/>
      <c r="E19" s="2">
        <v>4</v>
      </c>
      <c r="F19" s="2"/>
      <c r="G19" s="2">
        <v>2</v>
      </c>
      <c r="H19" s="2"/>
      <c r="I19" s="2"/>
      <c r="J19" s="2"/>
      <c r="K19" s="2"/>
      <c r="L19" s="2">
        <v>3</v>
      </c>
      <c r="M19" s="2">
        <v>2</v>
      </c>
      <c r="N19" s="2">
        <v>4</v>
      </c>
      <c r="O19" s="2"/>
      <c r="P19" s="2"/>
      <c r="Q19" s="2"/>
      <c r="R19" s="2">
        <v>2</v>
      </c>
      <c r="S19" s="2"/>
      <c r="T19" s="2"/>
      <c r="U19" s="2">
        <v>4</v>
      </c>
      <c r="V19" s="2"/>
      <c r="W19" s="2"/>
      <c r="X19" s="2"/>
      <c r="Y19" s="2"/>
      <c r="Z19">
        <f>COUNT(B19:Y19)</f>
        <v>7</v>
      </c>
      <c r="AA19">
        <f>LARGE(B19:Y19,ROUND(Z19/2,0))</f>
        <v>3</v>
      </c>
      <c r="AB19">
        <f>LARGE(B19:Y19,ROUND(Z19/2,0)+1)</f>
        <v>2</v>
      </c>
      <c r="AC19">
        <f>LARGE(B19:Y19,ROUND(Z19/2,0)-1)</f>
        <v>4</v>
      </c>
      <c r="AD19">
        <f>AVERAGE(AA19:AC19)</f>
        <v>3</v>
      </c>
      <c r="AE19">
        <f>AD19*8</f>
        <v>24</v>
      </c>
    </row>
    <row r="20" spans="1:31">
      <c r="A20" s="21">
        <v>18</v>
      </c>
      <c r="B20" s="2"/>
      <c r="C20" s="2"/>
      <c r="D20" s="2"/>
      <c r="E20" s="2"/>
      <c r="F20" s="2"/>
      <c r="G20" s="2">
        <v>4</v>
      </c>
      <c r="H20" s="2">
        <v>2</v>
      </c>
      <c r="I20" s="2"/>
      <c r="J20" s="2"/>
      <c r="K20" s="2"/>
      <c r="L20" s="2"/>
      <c r="M20" s="2">
        <v>2</v>
      </c>
      <c r="N20" s="2">
        <v>2</v>
      </c>
      <c r="O20" s="2"/>
      <c r="P20" s="2"/>
      <c r="Q20" s="2"/>
      <c r="R20" s="2">
        <v>3</v>
      </c>
      <c r="S20" s="2"/>
      <c r="T20" s="2"/>
      <c r="U20" s="2">
        <v>2</v>
      </c>
      <c r="V20" s="2"/>
      <c r="W20" s="2"/>
      <c r="X20" s="2"/>
      <c r="Y20" s="2"/>
      <c r="Z20">
        <f>COUNT(B20:Y20)</f>
        <v>6</v>
      </c>
      <c r="AA20">
        <f>LARGE(B20:Y20,ROUND(Z20/2,0))</f>
        <v>2</v>
      </c>
      <c r="AB20">
        <f>LARGE(B20:Y20,ROUND(Z20/2,0)+1)</f>
        <v>2</v>
      </c>
      <c r="AC20">
        <f>LARGE(B20:Y20,ROUND(Z20/2,0)-1)</f>
        <v>3</v>
      </c>
      <c r="AD20">
        <f>AVERAGE(AA20:AC20)</f>
        <v>2.3333333333333335</v>
      </c>
      <c r="AE20">
        <f>AD20*8</f>
        <v>18.666666666666668</v>
      </c>
    </row>
    <row r="21" spans="1:31">
      <c r="A21" s="21">
        <v>19</v>
      </c>
      <c r="B21" s="2">
        <v>2</v>
      </c>
      <c r="C21" s="2"/>
      <c r="D21" s="2">
        <v>5</v>
      </c>
      <c r="E21" s="2"/>
      <c r="F21" s="2"/>
      <c r="G21" s="2"/>
      <c r="H21" s="2"/>
      <c r="I21" s="2"/>
      <c r="J21" s="2"/>
      <c r="K21" s="2"/>
      <c r="L21" s="2"/>
      <c r="M21" s="2">
        <v>3</v>
      </c>
      <c r="N21" s="2"/>
      <c r="O21" s="2"/>
      <c r="P21" s="2"/>
      <c r="Q21" s="2">
        <v>4</v>
      </c>
      <c r="R21" s="2">
        <v>2</v>
      </c>
      <c r="S21" s="2"/>
      <c r="T21" s="2"/>
      <c r="U21" s="2"/>
      <c r="V21" s="2"/>
      <c r="W21" s="2"/>
      <c r="X21" s="2"/>
      <c r="Y21" s="2"/>
      <c r="Z21">
        <f>COUNT(B21:Y21)</f>
        <v>5</v>
      </c>
      <c r="AA21">
        <f>LARGE(B21:Y21,ROUND(Z21/2,0))</f>
        <v>3</v>
      </c>
      <c r="AB21">
        <f>LARGE(B21:Y21,ROUND(Z21/2,0)+1)</f>
        <v>2</v>
      </c>
      <c r="AC21">
        <f>LARGE(B21:Y21,ROUND(Z21/2,0)-1)</f>
        <v>4</v>
      </c>
      <c r="AD21">
        <f>AVERAGE(AA21:AC21)</f>
        <v>3</v>
      </c>
      <c r="AE21">
        <f>AD21*8</f>
        <v>24</v>
      </c>
    </row>
    <row r="22" spans="1:31">
      <c r="A22" s="21">
        <v>20</v>
      </c>
      <c r="B22" s="2">
        <v>3</v>
      </c>
      <c r="C22" s="2">
        <v>4</v>
      </c>
      <c r="D22" s="2"/>
      <c r="E22" s="2"/>
      <c r="F22" s="2"/>
      <c r="G22" s="2"/>
      <c r="H22" s="2"/>
      <c r="I22" s="2"/>
      <c r="J22" s="2"/>
      <c r="K22" s="2"/>
      <c r="L22" s="2"/>
      <c r="M22" s="2">
        <v>4</v>
      </c>
      <c r="N22" s="2"/>
      <c r="O22" s="2"/>
      <c r="P22" s="2">
        <v>3</v>
      </c>
      <c r="Q22" s="2"/>
      <c r="R22" s="2">
        <v>2</v>
      </c>
      <c r="S22" s="2"/>
      <c r="T22" s="2"/>
      <c r="U22" s="2">
        <v>2</v>
      </c>
      <c r="V22" s="2"/>
      <c r="W22" s="2"/>
      <c r="X22" s="2"/>
      <c r="Y22" s="2"/>
      <c r="Z22">
        <f>COUNT(B22:Y22)</f>
        <v>6</v>
      </c>
      <c r="AA22">
        <f>LARGE(B22:Y22,ROUND(Z22/2,0))</f>
        <v>3</v>
      </c>
      <c r="AB22">
        <f>LARGE(B22:Y22,ROUND(Z22/2,0)+1)</f>
        <v>3</v>
      </c>
      <c r="AC22">
        <f>LARGE(B22:Y22,ROUND(Z22/2,0)-1)</f>
        <v>4</v>
      </c>
      <c r="AD22">
        <f>AVERAGE(AA22:AC22)</f>
        <v>3.3333333333333335</v>
      </c>
      <c r="AE22">
        <f>AD22*8</f>
        <v>26.666666666666668</v>
      </c>
    </row>
    <row r="23" spans="1:31">
      <c r="A23" s="21">
        <v>21</v>
      </c>
      <c r="B23" s="2">
        <v>1</v>
      </c>
      <c r="C23" s="2">
        <v>2</v>
      </c>
      <c r="D23" s="2"/>
      <c r="E23" s="2"/>
      <c r="F23" s="2">
        <v>1</v>
      </c>
      <c r="G23" s="2"/>
      <c r="H23" s="2">
        <v>1</v>
      </c>
      <c r="I23" s="2">
        <v>2</v>
      </c>
      <c r="J23" s="2"/>
      <c r="K23" s="2">
        <v>1</v>
      </c>
      <c r="L23" s="2"/>
      <c r="M23" s="2">
        <v>1</v>
      </c>
      <c r="N23" s="2"/>
      <c r="O23" s="2">
        <v>2</v>
      </c>
      <c r="P23" s="2">
        <v>1</v>
      </c>
      <c r="Q23" s="2"/>
      <c r="R23" s="2">
        <v>1</v>
      </c>
      <c r="S23" s="2">
        <v>2</v>
      </c>
      <c r="T23" s="2"/>
      <c r="U23" s="2"/>
      <c r="V23" s="2"/>
      <c r="W23" s="2"/>
      <c r="X23" s="2"/>
      <c r="Y23" s="2"/>
      <c r="Z23">
        <f>COUNT(B23:Y23)</f>
        <v>11</v>
      </c>
      <c r="AA23">
        <f>LARGE(B23:Y23,ROUND(Z23/2,0))</f>
        <v>1</v>
      </c>
      <c r="AB23">
        <f>LARGE(B23:Y23,ROUND(Z23/2,0)+1)</f>
        <v>1</v>
      </c>
      <c r="AC23">
        <f>LARGE(B23:Y23,ROUND(Z23/2,0)-1)</f>
        <v>1</v>
      </c>
      <c r="AD23">
        <f>AVERAGE(AA23:AC23)</f>
        <v>1</v>
      </c>
      <c r="AE23">
        <f>AD23*8</f>
        <v>8</v>
      </c>
    </row>
    <row r="24" spans="1:31">
      <c r="A24" s="21">
        <v>22</v>
      </c>
      <c r="B24" s="2"/>
      <c r="C24" s="2">
        <v>3</v>
      </c>
      <c r="D24" s="2"/>
      <c r="E24" s="2"/>
      <c r="F24" s="2">
        <v>3</v>
      </c>
      <c r="G24" s="2">
        <v>2</v>
      </c>
      <c r="H24" s="2"/>
      <c r="I24" s="2"/>
      <c r="J24" s="2"/>
      <c r="K24" s="2">
        <v>4</v>
      </c>
      <c r="L24" s="2"/>
      <c r="M24" s="2"/>
      <c r="N24" s="2"/>
      <c r="O24" s="2"/>
      <c r="P24" s="2">
        <v>3</v>
      </c>
      <c r="Q24" s="2"/>
      <c r="R24" s="2"/>
      <c r="S24" s="2">
        <v>3</v>
      </c>
      <c r="T24" s="2">
        <v>3</v>
      </c>
      <c r="U24" s="2"/>
      <c r="V24" s="2"/>
      <c r="W24" s="2">
        <v>2</v>
      </c>
      <c r="X24" s="2"/>
      <c r="Y24" s="2"/>
      <c r="Z24">
        <f>COUNT(B24:Y24)</f>
        <v>8</v>
      </c>
      <c r="AA24">
        <f>LARGE(B24:Y24,ROUND(Z24/2,0))</f>
        <v>3</v>
      </c>
      <c r="AB24">
        <f>LARGE(B24:Y24,ROUND(Z24/2,0)+1)</f>
        <v>3</v>
      </c>
      <c r="AC24">
        <f>LARGE(B24:Y24,ROUND(Z24/2,0)-1)</f>
        <v>3</v>
      </c>
      <c r="AD24">
        <f>AVERAGE(AA24:AC24)</f>
        <v>3</v>
      </c>
      <c r="AE24">
        <f>AD24*8</f>
        <v>24</v>
      </c>
    </row>
    <row r="25" spans="1:31">
      <c r="A25" s="21">
        <v>23</v>
      </c>
      <c r="B25" s="2"/>
      <c r="C25" s="2"/>
      <c r="D25" s="2"/>
      <c r="E25" s="2"/>
      <c r="F25" s="2">
        <v>2</v>
      </c>
      <c r="G25" s="2"/>
      <c r="H25" s="2">
        <v>6</v>
      </c>
      <c r="I25" s="2"/>
      <c r="J25" s="2">
        <v>5</v>
      </c>
      <c r="K25" s="2">
        <v>5</v>
      </c>
      <c r="L25" s="2"/>
      <c r="M25" s="2">
        <v>2</v>
      </c>
      <c r="N25" s="2">
        <v>3</v>
      </c>
      <c r="O25" s="2"/>
      <c r="P25" s="2"/>
      <c r="Q25" s="2">
        <v>4</v>
      </c>
      <c r="R25" s="2">
        <v>3</v>
      </c>
      <c r="S25" s="2"/>
      <c r="T25" s="2"/>
      <c r="U25" s="2"/>
      <c r="V25" s="2"/>
      <c r="W25" s="2"/>
      <c r="X25" s="2"/>
      <c r="Y25" s="2"/>
      <c r="Z25">
        <f>COUNT(B25:Y25)</f>
        <v>8</v>
      </c>
      <c r="AA25">
        <f>LARGE(B25:Y25,ROUND(Z25/2,0))</f>
        <v>4</v>
      </c>
      <c r="AB25">
        <f>LARGE(B25:Y25,ROUND(Z25/2,0)+1)</f>
        <v>3</v>
      </c>
      <c r="AC25">
        <f>LARGE(B25:Y25,ROUND(Z25/2,0)-1)</f>
        <v>5</v>
      </c>
      <c r="AD25">
        <f>AVERAGE(AA25:AC25)</f>
        <v>4</v>
      </c>
      <c r="AE25">
        <f>AD25*8</f>
        <v>32</v>
      </c>
    </row>
    <row r="26" spans="1:31" ht="16" thickBot="1">
      <c r="A26" s="13">
        <v>24</v>
      </c>
      <c r="B26" s="2">
        <v>4</v>
      </c>
      <c r="C26" s="2"/>
      <c r="D26" s="2"/>
      <c r="E26" s="2">
        <v>4</v>
      </c>
      <c r="F26" s="2">
        <v>3</v>
      </c>
      <c r="G26" s="2">
        <v>4</v>
      </c>
      <c r="H26" s="2">
        <v>4</v>
      </c>
      <c r="I26" s="2"/>
      <c r="J26" s="2">
        <v>5</v>
      </c>
      <c r="K26" s="2">
        <v>4</v>
      </c>
      <c r="L26" s="2">
        <v>4</v>
      </c>
      <c r="M26" s="2">
        <v>3</v>
      </c>
      <c r="N26" s="2"/>
      <c r="O26" s="2">
        <v>4</v>
      </c>
      <c r="P26" s="2"/>
      <c r="Q26" s="2">
        <v>5</v>
      </c>
      <c r="R26" s="2">
        <v>4</v>
      </c>
      <c r="S26" s="2"/>
      <c r="T26" s="2"/>
      <c r="U26" s="2">
        <v>3</v>
      </c>
      <c r="V26" s="2"/>
      <c r="W26" s="2"/>
      <c r="X26" s="2"/>
      <c r="Y26" s="2"/>
      <c r="Z26">
        <f>COUNT(B26:Y26)</f>
        <v>13</v>
      </c>
      <c r="AA26">
        <f>LARGE(B26:Y26,ROUND(Z26/2,0))</f>
        <v>4</v>
      </c>
      <c r="AB26">
        <f>LARGE(B26:Y26,ROUND(Z26/2,0)+1)</f>
        <v>4</v>
      </c>
      <c r="AC26">
        <f>LARGE(B26:Y26,ROUND(Z26/2,0)-1)</f>
        <v>4</v>
      </c>
      <c r="AD26">
        <f>AVERAGE(AA26:AC26)</f>
        <v>4</v>
      </c>
      <c r="AE26">
        <f>AD26*8</f>
        <v>32</v>
      </c>
    </row>
    <row r="27" spans="1:31">
      <c r="A27" s="1"/>
    </row>
    <row r="28" spans="1:31">
      <c r="A28" s="1"/>
    </row>
    <row r="29" spans="1:31">
      <c r="A29" s="1"/>
    </row>
    <row r="30" spans="1:31">
      <c r="A30" s="1"/>
    </row>
    <row r="31" spans="1:31">
      <c r="A31" s="1"/>
    </row>
    <row r="32" spans="1:31">
      <c r="A32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5"/>
  <sheetViews>
    <sheetView tabSelected="1" workbookViewId="0">
      <selection activeCell="K33" sqref="K33"/>
    </sheetView>
  </sheetViews>
  <sheetFormatPr baseColWidth="10" defaultRowHeight="15" x14ac:dyDescent="0"/>
  <cols>
    <col min="1" max="1" width="5" bestFit="1" customWidth="1"/>
    <col min="2" max="2" width="6.6640625" bestFit="1" customWidth="1"/>
    <col min="3" max="3" width="8.5" bestFit="1" customWidth="1"/>
    <col min="4" max="4" width="10" bestFit="1" customWidth="1"/>
    <col min="5" max="5" width="9.83203125" bestFit="1" customWidth="1"/>
    <col min="6" max="6" width="13.83203125" bestFit="1" customWidth="1"/>
    <col min="7" max="7" width="12" bestFit="1" customWidth="1"/>
    <col min="8" max="8" width="30.6640625" bestFit="1" customWidth="1"/>
    <col min="13" max="17" width="0" hidden="1" customWidth="1"/>
  </cols>
  <sheetData>
    <row r="1" spans="1:15">
      <c r="A1" s="1" t="s">
        <v>0</v>
      </c>
      <c r="B1" s="1" t="str">
        <f>Luštěno!Z2</f>
        <v>Luštilo</v>
      </c>
      <c r="C1" s="1" t="str">
        <f>Vyluštěno!Z2</f>
        <v>Vyluštilo</v>
      </c>
      <c r="D1" s="1" t="str">
        <f>'Krása šifry'!AE2</f>
        <v>Krása šifry</v>
      </c>
      <c r="E1" s="1" t="s">
        <v>36</v>
      </c>
      <c r="F1" s="1" t="s">
        <v>37</v>
      </c>
      <c r="G1" s="1" t="s">
        <v>38</v>
      </c>
      <c r="H1" s="1" t="s">
        <v>51</v>
      </c>
      <c r="N1" t="s">
        <v>0</v>
      </c>
      <c r="O1" t="s">
        <v>6</v>
      </c>
    </row>
    <row r="2" spans="1:15">
      <c r="A2">
        <v>1</v>
      </c>
      <c r="B2">
        <f>Luštěno!Z3</f>
        <v>15</v>
      </c>
      <c r="C2">
        <f>Vyluštěno!Z3</f>
        <v>15</v>
      </c>
      <c r="D2" s="1">
        <f>'Krása šifry'!AE3</f>
        <v>24</v>
      </c>
      <c r="E2">
        <f>C2/B2*100</f>
        <v>100</v>
      </c>
      <c r="F2">
        <f>ROUND(IF(E2&gt;20, 38.0471 - 3.74925*E2 + 0.134684*E2^2 - 0.00162647*E2^3 + 6.3973*10^(-6) * E2^4,0),0)</f>
        <v>23</v>
      </c>
      <c r="G2">
        <f>F2+D2</f>
        <v>47</v>
      </c>
      <c r="H2" t="str">
        <f>VLOOKUP(A2,$N$2:$O$25,2,0)</f>
        <v xml:space="preserve">Tykadla </v>
      </c>
      <c r="N2">
        <v>18</v>
      </c>
      <c r="O2" t="s">
        <v>7</v>
      </c>
    </row>
    <row r="3" spans="1:15">
      <c r="A3">
        <v>2</v>
      </c>
      <c r="B3">
        <f>Luštěno!Z4</f>
        <v>17</v>
      </c>
      <c r="C3">
        <f>Vyluštěno!Z4</f>
        <v>8</v>
      </c>
      <c r="D3" s="26">
        <f>'Krása šifry'!AE4</f>
        <v>26.666666666666668</v>
      </c>
      <c r="E3" s="24">
        <f t="shared" ref="E3:E25" si="0">C3/B3*100</f>
        <v>47.058823529411761</v>
      </c>
      <c r="F3" s="24">
        <f t="shared" ref="F3:F25" si="1">ROUND(IF(E3&gt;20,IF(E3&lt;90,-1145.15 + 187.451*E3 - 12.4684*E3^2 + 0.431125*E3^3 - 0.00796908*E3^4 + 0.0000636889*E3^5 + 2.51036*10^-7*E3^6 - 9.42845*10^-9*E3^7 + 7.16542*10^-11*E3^8 - 1.88726*10^-13*E3^9,30),0),0)</f>
        <v>28</v>
      </c>
      <c r="G3" s="24">
        <f t="shared" ref="G3:G25" si="2">F3+D3</f>
        <v>54.666666666666671</v>
      </c>
      <c r="H3" t="str">
        <f t="shared" ref="H3:H25" si="3">VLOOKUP(A3,$N$2:$O$25,2,0)</f>
        <v xml:space="preserve">Reveň </v>
      </c>
      <c r="N3">
        <v>17</v>
      </c>
      <c r="O3" t="s">
        <v>8</v>
      </c>
    </row>
    <row r="4" spans="1:15">
      <c r="A4">
        <v>3</v>
      </c>
      <c r="B4">
        <f>Luštěno!Z5</f>
        <v>10</v>
      </c>
      <c r="C4">
        <f>Vyluštěno!Z5</f>
        <v>5</v>
      </c>
      <c r="D4" s="26">
        <f>'Krása šifry'!AE5</f>
        <v>42.666666666666664</v>
      </c>
      <c r="E4" s="24">
        <f t="shared" si="0"/>
        <v>50</v>
      </c>
      <c r="F4" s="24">
        <f t="shared" si="1"/>
        <v>30</v>
      </c>
      <c r="G4" s="24">
        <f t="shared" si="2"/>
        <v>72.666666666666657</v>
      </c>
      <c r="H4" t="str">
        <f t="shared" si="3"/>
        <v xml:space="preserve">Tonda a jeho parta </v>
      </c>
      <c r="N4">
        <v>21</v>
      </c>
      <c r="O4" t="s">
        <v>9</v>
      </c>
    </row>
    <row r="5" spans="1:15">
      <c r="A5">
        <v>4</v>
      </c>
      <c r="B5">
        <f>Luštěno!Z6</f>
        <v>12</v>
      </c>
      <c r="C5">
        <f>Vyluštěno!Z6</f>
        <v>10</v>
      </c>
      <c r="D5" s="26">
        <f>'Krása šifry'!AE6</f>
        <v>29.333333333333332</v>
      </c>
      <c r="E5" s="24">
        <f t="shared" si="0"/>
        <v>83.333333333333343</v>
      </c>
      <c r="F5" s="24">
        <f t="shared" si="1"/>
        <v>32</v>
      </c>
      <c r="G5" s="24">
        <f t="shared" si="2"/>
        <v>61.333333333333329</v>
      </c>
      <c r="H5" t="str">
        <f t="shared" si="3"/>
        <v xml:space="preserve">Proudoví krtci </v>
      </c>
      <c r="N5">
        <v>9</v>
      </c>
      <c r="O5" t="s">
        <v>10</v>
      </c>
    </row>
    <row r="6" spans="1:15">
      <c r="A6">
        <v>5</v>
      </c>
      <c r="B6">
        <f>Luštěno!Z7</f>
        <v>16</v>
      </c>
      <c r="C6">
        <f>Vyluštěno!Z7</f>
        <v>13</v>
      </c>
      <c r="D6" s="26">
        <f>'Krása šifry'!AE7</f>
        <v>34.666666666666664</v>
      </c>
      <c r="E6" s="24">
        <f t="shared" si="0"/>
        <v>81.25</v>
      </c>
      <c r="F6" s="24">
        <f t="shared" si="1"/>
        <v>34</v>
      </c>
      <c r="G6" s="24">
        <f t="shared" si="2"/>
        <v>68.666666666666657</v>
      </c>
      <c r="H6" t="str">
        <f t="shared" si="3"/>
        <v>Bazinga</v>
      </c>
      <c r="N6">
        <v>7</v>
      </c>
      <c r="O6" t="s">
        <v>11</v>
      </c>
    </row>
    <row r="7" spans="1:15">
      <c r="A7">
        <v>6</v>
      </c>
      <c r="B7">
        <f>Luštěno!Z8</f>
        <v>18</v>
      </c>
      <c r="C7">
        <f>Vyluštěno!Z8</f>
        <v>14</v>
      </c>
      <c r="D7" s="26">
        <f>'Krása šifry'!AE8</f>
        <v>32</v>
      </c>
      <c r="E7" s="24">
        <f t="shared" si="0"/>
        <v>77.777777777777786</v>
      </c>
      <c r="F7" s="24">
        <f t="shared" si="1"/>
        <v>37</v>
      </c>
      <c r="G7" s="24">
        <f t="shared" si="2"/>
        <v>69</v>
      </c>
      <c r="H7" t="str">
        <f t="shared" si="3"/>
        <v xml:space="preserve">Přizdisráči </v>
      </c>
      <c r="N7">
        <v>13</v>
      </c>
      <c r="O7" t="s">
        <v>12</v>
      </c>
    </row>
    <row r="8" spans="1:15">
      <c r="A8">
        <v>7</v>
      </c>
      <c r="B8">
        <f>Luštěno!Z9</f>
        <v>9</v>
      </c>
      <c r="C8">
        <f>Vyluštěno!Z9</f>
        <v>4</v>
      </c>
      <c r="D8" s="26">
        <f>'Krása šifry'!AE9</f>
        <v>34.666666666666664</v>
      </c>
      <c r="E8" s="24">
        <f t="shared" si="0"/>
        <v>44.444444444444443</v>
      </c>
      <c r="F8" s="24">
        <f t="shared" si="1"/>
        <v>25</v>
      </c>
      <c r="G8" s="24">
        <f t="shared" si="2"/>
        <v>59.666666666666664</v>
      </c>
      <c r="H8" t="str">
        <f t="shared" si="3"/>
        <v xml:space="preserve">IQtIQ </v>
      </c>
      <c r="N8">
        <v>15</v>
      </c>
      <c r="O8" t="s">
        <v>13</v>
      </c>
    </row>
    <row r="9" spans="1:15">
      <c r="A9">
        <v>8</v>
      </c>
      <c r="B9">
        <f>Luštěno!Z10</f>
        <v>9</v>
      </c>
      <c r="C9">
        <f>Vyluštěno!Z10</f>
        <v>0</v>
      </c>
      <c r="D9" s="26">
        <v>0</v>
      </c>
      <c r="E9" s="24">
        <f t="shared" si="0"/>
        <v>0</v>
      </c>
      <c r="F9" s="24">
        <f t="shared" si="1"/>
        <v>0</v>
      </c>
      <c r="G9" s="24">
        <v>0</v>
      </c>
      <c r="H9" t="str">
        <f t="shared" si="3"/>
        <v xml:space="preserve">Vepři ve při </v>
      </c>
      <c r="N9">
        <v>23</v>
      </c>
      <c r="O9" t="s">
        <v>14</v>
      </c>
    </row>
    <row r="10" spans="1:15">
      <c r="A10">
        <v>9</v>
      </c>
      <c r="B10">
        <f>Luštěno!Z11</f>
        <v>14</v>
      </c>
      <c r="C10">
        <f>Vyluštěno!Z11</f>
        <v>7</v>
      </c>
      <c r="D10" s="26">
        <f>'Krása šifry'!AE11</f>
        <v>29.333333333333332</v>
      </c>
      <c r="E10" s="24">
        <f t="shared" si="0"/>
        <v>50</v>
      </c>
      <c r="F10" s="24">
        <f t="shared" si="1"/>
        <v>30</v>
      </c>
      <c r="G10" s="24">
        <f t="shared" si="2"/>
        <v>59.333333333333329</v>
      </c>
      <c r="H10" t="str">
        <f t="shared" si="3"/>
        <v xml:space="preserve">Harém </v>
      </c>
      <c r="N10">
        <v>19</v>
      </c>
      <c r="O10" t="s">
        <v>15</v>
      </c>
    </row>
    <row r="11" spans="1:15">
      <c r="A11">
        <v>10</v>
      </c>
      <c r="B11">
        <f>Luštěno!Z12</f>
        <v>12</v>
      </c>
      <c r="C11">
        <f>Vyluštěno!Z12</f>
        <v>8</v>
      </c>
      <c r="D11" s="26">
        <f>'Krása šifry'!AE12</f>
        <v>34.666666666666664</v>
      </c>
      <c r="E11" s="24">
        <f t="shared" si="0"/>
        <v>66.666666666666657</v>
      </c>
      <c r="F11" s="24">
        <f t="shared" si="1"/>
        <v>39</v>
      </c>
      <c r="G11" s="24">
        <f t="shared" si="2"/>
        <v>73.666666666666657</v>
      </c>
      <c r="H11" t="str">
        <f t="shared" si="3"/>
        <v xml:space="preserve">ROFLCOPTER! </v>
      </c>
      <c r="N11">
        <v>12</v>
      </c>
      <c r="O11" t="s">
        <v>16</v>
      </c>
    </row>
    <row r="12" spans="1:15">
      <c r="A12">
        <v>11</v>
      </c>
      <c r="B12">
        <f>Luštěno!Z13</f>
        <v>13</v>
      </c>
      <c r="C12">
        <f>Vyluštěno!Z13</f>
        <v>12</v>
      </c>
      <c r="D12" s="26">
        <f>'Krása šifry'!AE13</f>
        <v>29.333333333333332</v>
      </c>
      <c r="E12" s="24">
        <f t="shared" si="0"/>
        <v>92.307692307692307</v>
      </c>
      <c r="F12" s="24">
        <f t="shared" si="1"/>
        <v>30</v>
      </c>
      <c r="G12" s="24">
        <f t="shared" si="2"/>
        <v>59.333333333333329</v>
      </c>
      <c r="H12" t="str">
        <f t="shared" si="3"/>
        <v xml:space="preserve">Tweety neni kura! </v>
      </c>
      <c r="N12">
        <v>4</v>
      </c>
      <c r="O12" t="s">
        <v>17</v>
      </c>
    </row>
    <row r="13" spans="1:15">
      <c r="A13">
        <v>12</v>
      </c>
      <c r="B13">
        <f>Luštěno!Z14</f>
        <v>11</v>
      </c>
      <c r="C13">
        <f>Vyluštěno!Z14</f>
        <v>10</v>
      </c>
      <c r="D13" s="26">
        <f>'Krása šifry'!AE14</f>
        <v>32</v>
      </c>
      <c r="E13" s="24">
        <f t="shared" si="0"/>
        <v>90.909090909090907</v>
      </c>
      <c r="F13" s="24">
        <f t="shared" si="1"/>
        <v>30</v>
      </c>
      <c r="G13" s="24">
        <f t="shared" si="2"/>
        <v>62</v>
      </c>
      <c r="H13" t="str">
        <f t="shared" si="3"/>
        <v xml:space="preserve">Název týmu: </v>
      </c>
      <c r="N13">
        <v>6</v>
      </c>
      <c r="O13" t="s">
        <v>18</v>
      </c>
    </row>
    <row r="14" spans="1:15">
      <c r="A14">
        <v>13</v>
      </c>
      <c r="B14">
        <f>Luštěno!Z15</f>
        <v>14</v>
      </c>
      <c r="C14">
        <f>Vyluštěno!Z15</f>
        <v>10</v>
      </c>
      <c r="D14" s="26">
        <f>'Krása šifry'!AE15</f>
        <v>42.666666666666664</v>
      </c>
      <c r="E14" s="24">
        <f t="shared" si="0"/>
        <v>71.428571428571431</v>
      </c>
      <c r="F14" s="24">
        <f t="shared" si="1"/>
        <v>40</v>
      </c>
      <c r="G14" s="24">
        <f t="shared" si="2"/>
        <v>82.666666666666657</v>
      </c>
      <c r="H14" t="str">
        <f t="shared" si="3"/>
        <v xml:space="preserve">Kachní směs </v>
      </c>
      <c r="N14">
        <v>2</v>
      </c>
      <c r="O14" t="s">
        <v>19</v>
      </c>
    </row>
    <row r="15" spans="1:15">
      <c r="A15">
        <v>14</v>
      </c>
      <c r="B15">
        <f>Luštěno!Z16</f>
        <v>15</v>
      </c>
      <c r="C15">
        <f>Vyluštěno!Z16</f>
        <v>14</v>
      </c>
      <c r="D15" s="26">
        <f>'Krása šifry'!AE16</f>
        <v>32</v>
      </c>
      <c r="E15" s="24">
        <f t="shared" si="0"/>
        <v>93.333333333333329</v>
      </c>
      <c r="F15" s="24">
        <f t="shared" si="1"/>
        <v>30</v>
      </c>
      <c r="G15" s="24">
        <f t="shared" si="2"/>
        <v>62</v>
      </c>
      <c r="H15" t="str">
        <f t="shared" si="3"/>
        <v>Povyrostlo nám seno</v>
      </c>
      <c r="N15">
        <v>10</v>
      </c>
      <c r="O15" t="s">
        <v>20</v>
      </c>
    </row>
    <row r="16" spans="1:15">
      <c r="A16">
        <v>15</v>
      </c>
      <c r="B16">
        <f>Luštěno!Z17</f>
        <v>11</v>
      </c>
      <c r="C16">
        <f>Vyluštěno!Z17</f>
        <v>2</v>
      </c>
      <c r="D16" s="26">
        <f>(5+2+2)/3</f>
        <v>3</v>
      </c>
      <c r="E16" s="24">
        <f t="shared" si="0"/>
        <v>18.181818181818183</v>
      </c>
      <c r="F16" s="24">
        <f t="shared" si="1"/>
        <v>0</v>
      </c>
      <c r="G16" s="24">
        <f t="shared" si="2"/>
        <v>3</v>
      </c>
      <c r="H16" t="str">
        <f t="shared" si="3"/>
        <v xml:space="preserve">kancl </v>
      </c>
      <c r="N16">
        <v>16</v>
      </c>
      <c r="O16" t="s">
        <v>21</v>
      </c>
    </row>
    <row r="17" spans="1:15">
      <c r="A17">
        <v>16</v>
      </c>
      <c r="B17">
        <f>Luštěno!Z18</f>
        <v>11</v>
      </c>
      <c r="C17">
        <f>Vyluštěno!Z18</f>
        <v>6</v>
      </c>
      <c r="D17" s="26">
        <f>'Krása šifry'!AE18</f>
        <v>40</v>
      </c>
      <c r="E17" s="24">
        <f t="shared" si="0"/>
        <v>54.54545454545454</v>
      </c>
      <c r="F17" s="24">
        <f t="shared" si="1"/>
        <v>33</v>
      </c>
      <c r="G17" s="24">
        <f t="shared" si="2"/>
        <v>73</v>
      </c>
      <c r="H17" t="str">
        <f t="shared" si="3"/>
        <v xml:space="preserve">Spící Volové </v>
      </c>
      <c r="N17">
        <v>22</v>
      </c>
      <c r="O17" t="s">
        <v>22</v>
      </c>
    </row>
    <row r="18" spans="1:15">
      <c r="A18">
        <v>17</v>
      </c>
      <c r="B18">
        <f>Luštěno!Z19</f>
        <v>11</v>
      </c>
      <c r="C18">
        <f>Vyluštěno!Z19</f>
        <v>7</v>
      </c>
      <c r="D18" s="26">
        <f>'Krása šifry'!AE19</f>
        <v>24</v>
      </c>
      <c r="E18" s="24">
        <f t="shared" si="0"/>
        <v>63.636363636363633</v>
      </c>
      <c r="F18" s="24">
        <f t="shared" si="1"/>
        <v>38</v>
      </c>
      <c r="G18" s="24">
        <f t="shared" si="2"/>
        <v>62</v>
      </c>
      <c r="H18" t="str">
        <f t="shared" si="3"/>
        <v xml:space="preserve">Albert Stallone </v>
      </c>
      <c r="N18">
        <v>3</v>
      </c>
      <c r="O18" t="s">
        <v>23</v>
      </c>
    </row>
    <row r="19" spans="1:15">
      <c r="A19">
        <v>18</v>
      </c>
      <c r="B19">
        <f>Luštěno!Z20</f>
        <v>10</v>
      </c>
      <c r="C19">
        <f>Vyluštěno!Z20</f>
        <v>6</v>
      </c>
      <c r="D19" s="26">
        <f>'Krása šifry'!AE20</f>
        <v>18.666666666666668</v>
      </c>
      <c r="E19" s="24">
        <f t="shared" si="0"/>
        <v>60</v>
      </c>
      <c r="F19" s="24">
        <f t="shared" si="1"/>
        <v>36</v>
      </c>
      <c r="G19" s="24">
        <f t="shared" si="2"/>
        <v>54.666666666666671</v>
      </c>
      <c r="H19" t="str">
        <f t="shared" si="3"/>
        <v xml:space="preserve">3 s kouskem fosforu (dříve vápníku) </v>
      </c>
      <c r="N19">
        <v>11</v>
      </c>
      <c r="O19" t="s">
        <v>24</v>
      </c>
    </row>
    <row r="20" spans="1:15">
      <c r="A20">
        <v>19</v>
      </c>
      <c r="B20">
        <f>Luštěno!Z21</f>
        <v>9</v>
      </c>
      <c r="C20">
        <f>Vyluštěno!Z21</f>
        <v>5</v>
      </c>
      <c r="D20" s="26">
        <f>'Krása šifry'!AE21</f>
        <v>24</v>
      </c>
      <c r="E20" s="24">
        <f t="shared" si="0"/>
        <v>55.555555555555557</v>
      </c>
      <c r="F20" s="24">
        <f t="shared" si="1"/>
        <v>33</v>
      </c>
      <c r="G20" s="24">
        <f t="shared" si="2"/>
        <v>57</v>
      </c>
      <c r="H20" t="str">
        <f t="shared" si="3"/>
        <v xml:space="preserve">Lišky ve vaně </v>
      </c>
      <c r="N20">
        <v>1</v>
      </c>
      <c r="O20" t="s">
        <v>25</v>
      </c>
    </row>
    <row r="21" spans="1:15">
      <c r="A21">
        <v>20</v>
      </c>
      <c r="B21">
        <f>Luštěno!Z22</f>
        <v>10</v>
      </c>
      <c r="C21">
        <f>Vyluštěno!Z22</f>
        <v>6</v>
      </c>
      <c r="D21" s="26">
        <f>'Krása šifry'!AE22</f>
        <v>26.666666666666668</v>
      </c>
      <c r="E21" s="24">
        <f t="shared" si="0"/>
        <v>60</v>
      </c>
      <c r="F21" s="24">
        <f t="shared" si="1"/>
        <v>36</v>
      </c>
      <c r="G21" s="24">
        <f t="shared" si="2"/>
        <v>62.666666666666671</v>
      </c>
      <c r="H21" t="str">
        <f t="shared" si="3"/>
        <v xml:space="preserve">Žabaryba </v>
      </c>
      <c r="N21">
        <v>8</v>
      </c>
      <c r="O21" t="s">
        <v>26</v>
      </c>
    </row>
    <row r="22" spans="1:15">
      <c r="A22">
        <v>21</v>
      </c>
      <c r="B22">
        <f>Luštěno!Z23</f>
        <v>16</v>
      </c>
      <c r="C22">
        <f>Vyluštěno!Z23</f>
        <v>11</v>
      </c>
      <c r="D22" s="26">
        <f>'Krása šifry'!AE23</f>
        <v>8</v>
      </c>
      <c r="E22" s="24">
        <f t="shared" si="0"/>
        <v>68.75</v>
      </c>
      <c r="F22" s="24">
        <f t="shared" si="1"/>
        <v>40</v>
      </c>
      <c r="G22" s="24">
        <f t="shared" si="2"/>
        <v>48</v>
      </c>
      <c r="H22" t="str">
        <f t="shared" si="3"/>
        <v xml:space="preserve">Divize nulou </v>
      </c>
      <c r="N22">
        <v>20</v>
      </c>
      <c r="O22" t="s">
        <v>27</v>
      </c>
    </row>
    <row r="23" spans="1:15">
      <c r="A23">
        <v>22</v>
      </c>
      <c r="B23">
        <f>Luštěno!Z24</f>
        <v>14</v>
      </c>
      <c r="C23">
        <f>Vyluštěno!Z24</f>
        <v>8</v>
      </c>
      <c r="D23" s="26">
        <f>'Krása šifry'!AE24</f>
        <v>24</v>
      </c>
      <c r="E23" s="24">
        <f t="shared" si="0"/>
        <v>57.142857142857139</v>
      </c>
      <c r="F23" s="24">
        <f t="shared" si="1"/>
        <v>34</v>
      </c>
      <c r="G23" s="24">
        <f t="shared" si="2"/>
        <v>58</v>
      </c>
      <c r="H23" t="str">
        <f t="shared" si="3"/>
        <v xml:space="preserve">Teoretická Pantomima </v>
      </c>
      <c r="N23">
        <v>14</v>
      </c>
      <c r="O23" t="s">
        <v>45</v>
      </c>
    </row>
    <row r="24" spans="1:15">
      <c r="A24">
        <v>23</v>
      </c>
      <c r="B24">
        <f>Luštěno!Z25</f>
        <v>13</v>
      </c>
      <c r="C24">
        <f>Vyluštěno!Z25</f>
        <v>10</v>
      </c>
      <c r="D24" s="26">
        <f>'Krása šifry'!AE25</f>
        <v>32</v>
      </c>
      <c r="E24" s="24">
        <f t="shared" si="0"/>
        <v>76.923076923076934</v>
      </c>
      <c r="F24" s="24">
        <f t="shared" si="1"/>
        <v>38</v>
      </c>
      <c r="G24" s="24">
        <f t="shared" si="2"/>
        <v>70</v>
      </c>
      <c r="H24" t="str">
        <f t="shared" si="3"/>
        <v xml:space="preserve">KVÍK! </v>
      </c>
      <c r="N24">
        <v>24</v>
      </c>
      <c r="O24" t="s">
        <v>46</v>
      </c>
    </row>
    <row r="25" spans="1:15">
      <c r="A25">
        <v>24</v>
      </c>
      <c r="B25">
        <f>Luštěno!Z26</f>
        <v>13</v>
      </c>
      <c r="C25">
        <f>Vyluštěno!Z26</f>
        <v>13</v>
      </c>
      <c r="D25" s="26">
        <f>'Krása šifry'!AE26</f>
        <v>32</v>
      </c>
      <c r="E25" s="24">
        <f t="shared" si="0"/>
        <v>100</v>
      </c>
      <c r="F25" s="24">
        <f t="shared" si="1"/>
        <v>30</v>
      </c>
      <c r="G25" s="24">
        <f t="shared" si="2"/>
        <v>62</v>
      </c>
      <c r="H25" t="str">
        <f t="shared" si="3"/>
        <v>Prase v lese</v>
      </c>
      <c r="N25">
        <v>5</v>
      </c>
      <c r="O25" t="s">
        <v>48</v>
      </c>
    </row>
  </sheetData>
  <phoneticPr fontId="6" type="noConversion"/>
  <pageMargins left="0.75" right="0.75" top="1" bottom="1" header="0.5" footer="0.5"/>
  <pageSetup paperSize="9" scale="7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8"/>
  <sheetViews>
    <sheetView workbookViewId="0">
      <selection activeCell="X18" sqref="X18"/>
    </sheetView>
  </sheetViews>
  <sheetFormatPr baseColWidth="10" defaultRowHeight="15" x14ac:dyDescent="0"/>
  <cols>
    <col min="1" max="1" width="15.1640625" bestFit="1" customWidth="1"/>
    <col min="2" max="2" width="30.6640625" bestFit="1" customWidth="1"/>
    <col min="3" max="3" width="13.6640625" bestFit="1" customWidth="1"/>
    <col min="4" max="4" width="11.6640625" bestFit="1" customWidth="1"/>
    <col min="5" max="5" width="7.1640625" bestFit="1" customWidth="1"/>
    <col min="6" max="6" width="6" bestFit="1" customWidth="1"/>
    <col min="7" max="7" width="11.6640625" bestFit="1" customWidth="1"/>
    <col min="8" max="9" width="6" bestFit="1" customWidth="1"/>
    <col min="10" max="10" width="12.33203125" bestFit="1" customWidth="1"/>
    <col min="11" max="11" width="11.83203125" bestFit="1" customWidth="1"/>
    <col min="12" max="12" width="13" bestFit="1" customWidth="1"/>
    <col min="13" max="13" width="10" bestFit="1" customWidth="1"/>
    <col min="14" max="14" width="6.6640625" bestFit="1" customWidth="1"/>
    <col min="15" max="15" width="13" bestFit="1" customWidth="1"/>
    <col min="16" max="16" width="11.5" bestFit="1" customWidth="1"/>
    <col min="17" max="17" width="20.1640625" bestFit="1" customWidth="1"/>
    <col min="18" max="18" width="17" bestFit="1" customWidth="1"/>
    <col min="19" max="19" width="16.33203125" bestFit="1" customWidth="1"/>
    <col min="20" max="20" width="7.83203125" bestFit="1" customWidth="1"/>
    <col min="21" max="21" width="11" bestFit="1" customWidth="1"/>
    <col min="22" max="22" width="9.1640625" bestFit="1" customWidth="1"/>
    <col min="23" max="23" width="18.1640625" bestFit="1" customWidth="1"/>
    <col min="25" max="25" width="7.5" bestFit="1" customWidth="1"/>
  </cols>
  <sheetData>
    <row r="1" spans="1:25">
      <c r="A1" s="9" t="s">
        <v>5</v>
      </c>
      <c r="B1" s="7">
        <f>Týmy!B1</f>
        <v>1</v>
      </c>
      <c r="C1" s="3">
        <f>Týmy!C1</f>
        <v>2</v>
      </c>
      <c r="D1" s="3">
        <f>Týmy!D1</f>
        <v>3</v>
      </c>
      <c r="E1" s="3">
        <f>Týmy!E1</f>
        <v>4</v>
      </c>
      <c r="F1" s="3">
        <f>Týmy!F1</f>
        <v>5</v>
      </c>
      <c r="G1" s="3">
        <f>Týmy!G1</f>
        <v>6</v>
      </c>
      <c r="H1" s="3">
        <f>Týmy!H1</f>
        <v>7</v>
      </c>
      <c r="I1" s="3">
        <f>Týmy!I1</f>
        <v>8</v>
      </c>
      <c r="J1" s="3">
        <f>Týmy!J1</f>
        <v>9</v>
      </c>
      <c r="K1" s="3">
        <f>Týmy!K1</f>
        <v>10</v>
      </c>
      <c r="L1" s="3">
        <f>Týmy!L1</f>
        <v>11</v>
      </c>
      <c r="M1" s="3">
        <f>Týmy!M1</f>
        <v>12</v>
      </c>
      <c r="N1" s="3">
        <f>Týmy!N1</f>
        <v>13</v>
      </c>
      <c r="O1" s="3">
        <f>Týmy!O1</f>
        <v>14</v>
      </c>
      <c r="P1" s="3">
        <f>Týmy!P1</f>
        <v>15</v>
      </c>
      <c r="Q1" s="3">
        <f>Týmy!Q1</f>
        <v>16</v>
      </c>
      <c r="R1" s="3">
        <f>Týmy!R1</f>
        <v>17</v>
      </c>
      <c r="S1" s="3">
        <f>Týmy!S1</f>
        <v>18</v>
      </c>
      <c r="T1" s="3">
        <f>Týmy!T1</f>
        <v>19</v>
      </c>
      <c r="U1" s="3">
        <f>Týmy!U1</f>
        <v>20</v>
      </c>
      <c r="V1" s="3">
        <f>Týmy!V1</f>
        <v>21</v>
      </c>
      <c r="W1" s="3">
        <f>Týmy!W1</f>
        <v>22</v>
      </c>
      <c r="X1" s="3">
        <f>Týmy!X1</f>
        <v>23</v>
      </c>
      <c r="Y1" s="4">
        <f>Týmy!Y1</f>
        <v>24</v>
      </c>
    </row>
    <row r="2" spans="1:25" ht="16" thickBot="1">
      <c r="A2" s="10" t="s">
        <v>6</v>
      </c>
      <c r="B2" s="8" t="str">
        <f>Týmy!B2</f>
        <v xml:space="preserve">3 s kouskem fosforu (dříve vápníku) </v>
      </c>
      <c r="C2" s="5" t="str">
        <f>Týmy!C2</f>
        <v xml:space="preserve">Albert Stallone </v>
      </c>
      <c r="D2" s="5" t="str">
        <f>Týmy!D2</f>
        <v xml:space="preserve">Divize nulou </v>
      </c>
      <c r="E2" s="5" t="str">
        <f>Týmy!E2</f>
        <v xml:space="preserve">Harém </v>
      </c>
      <c r="F2" s="5" t="str">
        <f>Týmy!F2</f>
        <v xml:space="preserve">IQtIQ </v>
      </c>
      <c r="G2" s="5" t="str">
        <f>Týmy!G2</f>
        <v xml:space="preserve">Kachní směs </v>
      </c>
      <c r="H2" s="5" t="str">
        <f>Týmy!H2</f>
        <v xml:space="preserve">kancl </v>
      </c>
      <c r="I2" s="5" t="str">
        <f>Týmy!I2</f>
        <v xml:space="preserve">KVÍK! </v>
      </c>
      <c r="J2" s="5" t="str">
        <f>Týmy!J2</f>
        <v xml:space="preserve">Lišky ve vaně </v>
      </c>
      <c r="K2" s="5" t="str">
        <f>Týmy!K2</f>
        <v xml:space="preserve">Název týmu: </v>
      </c>
      <c r="L2" s="5" t="str">
        <f>Týmy!L2</f>
        <v xml:space="preserve">Proudoví krtci </v>
      </c>
      <c r="M2" s="5" t="str">
        <f>Týmy!M2</f>
        <v xml:space="preserve">Přizdisráči </v>
      </c>
      <c r="N2" s="5" t="str">
        <f>Týmy!N2</f>
        <v xml:space="preserve">Reveň </v>
      </c>
      <c r="O2" s="5" t="str">
        <f>Týmy!O2</f>
        <v xml:space="preserve">ROFLCOPTER! </v>
      </c>
      <c r="P2" s="5" t="str">
        <f>Týmy!P2</f>
        <v xml:space="preserve">Spící Volové </v>
      </c>
      <c r="Q2" s="5" t="str">
        <f>Týmy!Q2</f>
        <v xml:space="preserve">Teoretická Pantomima </v>
      </c>
      <c r="R2" s="5" t="str">
        <f>Týmy!R2</f>
        <v xml:space="preserve">Tonda a jeho parta </v>
      </c>
      <c r="S2" s="5" t="str">
        <f>Týmy!S2</f>
        <v xml:space="preserve">Tweety neni kura! </v>
      </c>
      <c r="T2" s="5" t="str">
        <f>Týmy!T2</f>
        <v xml:space="preserve">Tykadla </v>
      </c>
      <c r="U2" s="5" t="str">
        <f>Týmy!U2</f>
        <v xml:space="preserve">Vepři ve při </v>
      </c>
      <c r="V2" s="5" t="str">
        <f>Týmy!V2</f>
        <v xml:space="preserve">Žabaryba </v>
      </c>
      <c r="W2" s="5" t="str">
        <f>Týmy!W2</f>
        <v>Povyrostlo nám seno</v>
      </c>
      <c r="X2" s="5" t="str">
        <f>Týmy!X2</f>
        <v>Prase v lese</v>
      </c>
      <c r="Y2" s="6" t="str">
        <f>Týmy!Y2</f>
        <v>Bazinga</v>
      </c>
    </row>
    <row r="3" spans="1:25">
      <c r="A3" t="str">
        <f>Luštěno!A27</f>
        <v>Luštěno</v>
      </c>
      <c r="B3">
        <f>Luštěno!B27</f>
        <v>15</v>
      </c>
      <c r="C3">
        <f>Luštěno!C27</f>
        <v>14</v>
      </c>
      <c r="D3">
        <f>Luštěno!D27</f>
        <v>12</v>
      </c>
      <c r="E3">
        <f>Luštěno!E27</f>
        <v>15</v>
      </c>
      <c r="F3">
        <f>Luštěno!F27</f>
        <v>15</v>
      </c>
      <c r="G3">
        <f>Luštěno!G27</f>
        <v>19</v>
      </c>
      <c r="H3">
        <f>Luštěno!H27</f>
        <v>15</v>
      </c>
      <c r="I3">
        <f>Luštěno!I27</f>
        <v>11</v>
      </c>
      <c r="J3">
        <f>Luštěno!J27</f>
        <v>13</v>
      </c>
      <c r="K3">
        <f>Luštěno!K27</f>
        <v>13</v>
      </c>
      <c r="L3">
        <f>Luštěno!L27</f>
        <v>17</v>
      </c>
      <c r="M3">
        <f>Luštěno!M27</f>
        <v>18</v>
      </c>
      <c r="N3">
        <f>Luštěno!N27</f>
        <v>8</v>
      </c>
      <c r="O3">
        <f>Luštěno!O27</f>
        <v>15</v>
      </c>
      <c r="P3">
        <f>Luštěno!P27</f>
        <v>18</v>
      </c>
      <c r="Q3">
        <f>Luštěno!Q27</f>
        <v>9</v>
      </c>
      <c r="R3">
        <f>Luštěno!R27</f>
        <v>19</v>
      </c>
      <c r="S3">
        <f>Luštěno!S27</f>
        <v>11</v>
      </c>
      <c r="T3">
        <f>Luštěno!T27</f>
        <v>12</v>
      </c>
      <c r="U3">
        <f>Luštěno!U27</f>
        <v>14</v>
      </c>
      <c r="V3">
        <f>Luštěno!V27</f>
        <v>4</v>
      </c>
      <c r="W3">
        <f>Luštěno!W27</f>
        <v>12</v>
      </c>
      <c r="X3">
        <f>Luštěno!X27</f>
        <v>4</v>
      </c>
      <c r="Y3">
        <f>Luštěno!Y27</f>
        <v>0</v>
      </c>
    </row>
    <row r="4" spans="1:25">
      <c r="A4" t="str">
        <f>Vyluštěno!A27</f>
        <v>Vyluštěno</v>
      </c>
      <c r="B4">
        <f>Vyluštěno!B27</f>
        <v>12</v>
      </c>
      <c r="C4">
        <f>Vyluštěno!C27</f>
        <v>11</v>
      </c>
      <c r="D4">
        <f>Vyluštěno!D27</f>
        <v>6</v>
      </c>
      <c r="E4">
        <f>Vyluštěno!E27</f>
        <v>8</v>
      </c>
      <c r="F4">
        <f>Vyluštěno!F27</f>
        <v>13</v>
      </c>
      <c r="G4">
        <f>Vyluštěno!G27</f>
        <v>14</v>
      </c>
      <c r="H4">
        <f>Vyluštěno!H27</f>
        <v>11</v>
      </c>
      <c r="I4">
        <f>Vyluštěno!I27</f>
        <v>5</v>
      </c>
      <c r="J4">
        <f>Vyluštěno!J27</f>
        <v>8</v>
      </c>
      <c r="K4">
        <f>Vyluštěno!K27</f>
        <v>9</v>
      </c>
      <c r="L4">
        <f>Vyluštěno!L27</f>
        <v>7</v>
      </c>
      <c r="M4">
        <f>Vyluštěno!M27</f>
        <v>16</v>
      </c>
      <c r="N4">
        <f>Vyluštěno!N27</f>
        <v>5</v>
      </c>
      <c r="O4">
        <f>Vyluštěno!O27</f>
        <v>10</v>
      </c>
      <c r="P4">
        <f>Vyluštěno!P27</f>
        <v>15</v>
      </c>
      <c r="Q4">
        <f>Vyluštěno!Q27</f>
        <v>6</v>
      </c>
      <c r="R4">
        <f>Vyluštěno!R27</f>
        <v>17</v>
      </c>
      <c r="S4">
        <f>Vyluštěno!S27</f>
        <v>6</v>
      </c>
      <c r="T4">
        <f>Vyluštěno!T27</f>
        <v>7</v>
      </c>
      <c r="U4">
        <f>Vyluštěno!U27</f>
        <v>10</v>
      </c>
      <c r="V4">
        <f>Vyluštěno!V27</f>
        <v>0</v>
      </c>
      <c r="W4">
        <f>Vyluštěno!W27</f>
        <v>8</v>
      </c>
      <c r="X4">
        <f>Vyluštěno!X27</f>
        <v>0</v>
      </c>
      <c r="Y4">
        <f>Vyluštěno!Y27</f>
        <v>0</v>
      </c>
    </row>
    <row r="5" spans="1:25">
      <c r="A5" t="str">
        <f>Vyzvednuto!A27</f>
        <v>Vyzvednuto</v>
      </c>
      <c r="B5">
        <f>Vyzvednuto!B27</f>
        <v>18</v>
      </c>
      <c r="C5">
        <f>Vyzvednuto!C27</f>
        <v>16</v>
      </c>
      <c r="D5">
        <f>Vyzvednuto!D27</f>
        <v>12</v>
      </c>
      <c r="E5">
        <f>Vyzvednuto!E27</f>
        <v>16</v>
      </c>
      <c r="F5">
        <f>Vyzvednuto!F27</f>
        <v>20</v>
      </c>
      <c r="G5">
        <f>Vyzvednuto!G27</f>
        <v>22</v>
      </c>
      <c r="H5">
        <f>Vyzvednuto!H27</f>
        <v>18</v>
      </c>
      <c r="I5">
        <f>Vyzvednuto!I27</f>
        <v>14</v>
      </c>
      <c r="J5">
        <f>Vyzvednuto!J27</f>
        <v>14</v>
      </c>
      <c r="K5">
        <f>Vyzvednuto!K27</f>
        <v>16</v>
      </c>
      <c r="L5">
        <f>Vyzvednuto!L27</f>
        <v>20</v>
      </c>
      <c r="M5">
        <f>Vyzvednuto!M27</f>
        <v>22</v>
      </c>
      <c r="N5">
        <f>Vyzvednuto!N27</f>
        <v>12</v>
      </c>
      <c r="O5">
        <f>Vyzvednuto!O27</f>
        <v>18</v>
      </c>
      <c r="P5">
        <f>Vyzvednuto!P27</f>
        <v>20</v>
      </c>
      <c r="Q5">
        <f>Vyzvednuto!Q27</f>
        <v>10</v>
      </c>
      <c r="R5">
        <f>Vyzvednuto!R27</f>
        <v>22</v>
      </c>
      <c r="S5">
        <f>Vyzvednuto!S27</f>
        <v>12</v>
      </c>
      <c r="T5">
        <f>Vyzvednuto!T27</f>
        <v>14</v>
      </c>
      <c r="U5">
        <f>Vyzvednuto!U27</f>
        <v>16</v>
      </c>
      <c r="V5">
        <f>Vyzvednuto!V27</f>
        <v>4</v>
      </c>
      <c r="W5">
        <f>Vyzvednuto!W27</f>
        <v>12</v>
      </c>
      <c r="X5">
        <f>Vyzvednuto!X27</f>
        <v>4</v>
      </c>
      <c r="Y5">
        <f>Vyzvednuto!Y27</f>
        <v>0</v>
      </c>
    </row>
    <row r="6" spans="1:25">
      <c r="A6" t="s">
        <v>39</v>
      </c>
      <c r="B6">
        <f>2*B4</f>
        <v>24</v>
      </c>
      <c r="C6">
        <f t="shared" ref="C6:Y6" si="0">2*C4</f>
        <v>22</v>
      </c>
      <c r="D6">
        <f t="shared" si="0"/>
        <v>12</v>
      </c>
      <c r="E6">
        <f t="shared" si="0"/>
        <v>16</v>
      </c>
      <c r="F6">
        <f t="shared" si="0"/>
        <v>26</v>
      </c>
      <c r="G6">
        <f t="shared" si="0"/>
        <v>28</v>
      </c>
      <c r="H6">
        <f t="shared" si="0"/>
        <v>22</v>
      </c>
      <c r="I6">
        <f t="shared" si="0"/>
        <v>10</v>
      </c>
      <c r="J6">
        <f t="shared" si="0"/>
        <v>16</v>
      </c>
      <c r="K6">
        <f t="shared" si="0"/>
        <v>18</v>
      </c>
      <c r="L6">
        <f t="shared" si="0"/>
        <v>14</v>
      </c>
      <c r="M6">
        <f t="shared" si="0"/>
        <v>32</v>
      </c>
      <c r="N6">
        <f t="shared" si="0"/>
        <v>10</v>
      </c>
      <c r="O6">
        <f t="shared" si="0"/>
        <v>20</v>
      </c>
      <c r="P6">
        <f t="shared" si="0"/>
        <v>30</v>
      </c>
      <c r="Q6">
        <f t="shared" si="0"/>
        <v>12</v>
      </c>
      <c r="R6">
        <f t="shared" si="0"/>
        <v>34</v>
      </c>
      <c r="S6">
        <f t="shared" si="0"/>
        <v>12</v>
      </c>
      <c r="T6">
        <f t="shared" si="0"/>
        <v>14</v>
      </c>
      <c r="U6">
        <f t="shared" si="0"/>
        <v>20</v>
      </c>
      <c r="V6">
        <f t="shared" si="0"/>
        <v>0</v>
      </c>
      <c r="W6">
        <f t="shared" si="0"/>
        <v>16</v>
      </c>
      <c r="X6">
        <f t="shared" si="0"/>
        <v>0</v>
      </c>
      <c r="Y6">
        <f t="shared" si="0"/>
        <v>0</v>
      </c>
    </row>
    <row r="7" spans="1:25">
      <c r="A7" t="s">
        <v>40</v>
      </c>
      <c r="B7">
        <f>3*B5/2</f>
        <v>27</v>
      </c>
      <c r="C7">
        <f t="shared" ref="C7:Y7" si="1">3*C5/2</f>
        <v>24</v>
      </c>
      <c r="D7">
        <f t="shared" si="1"/>
        <v>18</v>
      </c>
      <c r="E7">
        <f t="shared" si="1"/>
        <v>24</v>
      </c>
      <c r="F7">
        <f t="shared" si="1"/>
        <v>30</v>
      </c>
      <c r="G7">
        <f t="shared" si="1"/>
        <v>33</v>
      </c>
      <c r="H7">
        <f t="shared" si="1"/>
        <v>27</v>
      </c>
      <c r="I7">
        <f t="shared" si="1"/>
        <v>21</v>
      </c>
      <c r="J7">
        <f t="shared" si="1"/>
        <v>21</v>
      </c>
      <c r="K7">
        <f t="shared" si="1"/>
        <v>24</v>
      </c>
      <c r="L7">
        <f t="shared" si="1"/>
        <v>30</v>
      </c>
      <c r="M7">
        <f t="shared" si="1"/>
        <v>33</v>
      </c>
      <c r="N7">
        <f t="shared" si="1"/>
        <v>18</v>
      </c>
      <c r="O7">
        <f t="shared" si="1"/>
        <v>27</v>
      </c>
      <c r="P7">
        <f t="shared" si="1"/>
        <v>30</v>
      </c>
      <c r="Q7">
        <f t="shared" si="1"/>
        <v>15</v>
      </c>
      <c r="R7">
        <f t="shared" si="1"/>
        <v>33</v>
      </c>
      <c r="S7">
        <f t="shared" si="1"/>
        <v>18</v>
      </c>
      <c r="T7">
        <f t="shared" si="1"/>
        <v>21</v>
      </c>
      <c r="U7">
        <f t="shared" si="1"/>
        <v>24</v>
      </c>
      <c r="V7">
        <f t="shared" si="1"/>
        <v>6</v>
      </c>
      <c r="W7">
        <f t="shared" si="1"/>
        <v>18</v>
      </c>
      <c r="X7">
        <f t="shared" si="1"/>
        <v>6</v>
      </c>
      <c r="Y7">
        <f t="shared" si="1"/>
        <v>0</v>
      </c>
    </row>
    <row r="8" spans="1:25">
      <c r="A8" s="25" t="s">
        <v>41</v>
      </c>
      <c r="B8" s="25">
        <f>SUM(B6:B7)</f>
        <v>51</v>
      </c>
      <c r="C8" s="25">
        <f t="shared" ref="C8:Y8" si="2">SUM(C6:C7)</f>
        <v>46</v>
      </c>
      <c r="D8" s="25">
        <f t="shared" si="2"/>
        <v>30</v>
      </c>
      <c r="E8" s="25">
        <f t="shared" si="2"/>
        <v>40</v>
      </c>
      <c r="F8" s="25">
        <f t="shared" si="2"/>
        <v>56</v>
      </c>
      <c r="G8" s="25">
        <f t="shared" si="2"/>
        <v>61</v>
      </c>
      <c r="H8" s="25">
        <f t="shared" si="2"/>
        <v>49</v>
      </c>
      <c r="I8" s="25">
        <f t="shared" si="2"/>
        <v>31</v>
      </c>
      <c r="J8" s="25">
        <f t="shared" si="2"/>
        <v>37</v>
      </c>
      <c r="K8" s="25">
        <f t="shared" si="2"/>
        <v>42</v>
      </c>
      <c r="L8" s="25">
        <f t="shared" si="2"/>
        <v>44</v>
      </c>
      <c r="M8" s="25">
        <f t="shared" si="2"/>
        <v>65</v>
      </c>
      <c r="N8" s="25">
        <f t="shared" si="2"/>
        <v>28</v>
      </c>
      <c r="O8" s="25">
        <f t="shared" si="2"/>
        <v>47</v>
      </c>
      <c r="P8" s="25">
        <f t="shared" si="2"/>
        <v>60</v>
      </c>
      <c r="Q8" s="25">
        <f t="shared" si="2"/>
        <v>27</v>
      </c>
      <c r="R8" s="25">
        <f t="shared" si="2"/>
        <v>67</v>
      </c>
      <c r="S8" s="25">
        <f t="shared" si="2"/>
        <v>30</v>
      </c>
      <c r="T8" s="25">
        <f t="shared" si="2"/>
        <v>35</v>
      </c>
      <c r="U8" s="25">
        <f t="shared" si="2"/>
        <v>44</v>
      </c>
      <c r="V8" s="25">
        <f t="shared" si="2"/>
        <v>6</v>
      </c>
      <c r="W8" s="25">
        <f t="shared" si="2"/>
        <v>34</v>
      </c>
      <c r="X8" s="25">
        <f t="shared" si="2"/>
        <v>6</v>
      </c>
      <c r="Y8" s="25">
        <f t="shared" si="2"/>
        <v>0</v>
      </c>
    </row>
  </sheetData>
  <phoneticPr fontId="6" type="noConversion"/>
  <pageMargins left="0.75000000000000011" right="0.75000000000000011" top="1" bottom="1" header="0.5" footer="0.5"/>
  <pageSetup paperSize="9" scale="4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5"/>
  <sheetViews>
    <sheetView workbookViewId="0">
      <selection sqref="A1:G27"/>
    </sheetView>
  </sheetViews>
  <sheetFormatPr baseColWidth="10" defaultRowHeight="15" x14ac:dyDescent="0"/>
  <cols>
    <col min="1" max="1" width="30.6640625" bestFit="1" customWidth="1"/>
    <col min="2" max="2" width="5" bestFit="1" customWidth="1"/>
    <col min="3" max="3" width="15.33203125" bestFit="1" customWidth="1"/>
    <col min="4" max="4" width="11.83203125" bestFit="1" customWidth="1"/>
  </cols>
  <sheetData>
    <row r="1" spans="1:6">
      <c r="A1" s="25" t="s">
        <v>6</v>
      </c>
      <c r="B1" s="25" t="s">
        <v>0</v>
      </c>
      <c r="C1" s="25" t="s">
        <v>42</v>
      </c>
      <c r="D1" s="25" t="s">
        <v>43</v>
      </c>
      <c r="E1" s="25" t="s">
        <v>49</v>
      </c>
      <c r="F1" s="25" t="s">
        <v>50</v>
      </c>
    </row>
    <row r="2" spans="1:6">
      <c r="A2" t="s">
        <v>12</v>
      </c>
      <c r="B2">
        <v>13</v>
      </c>
      <c r="C2">
        <v>61</v>
      </c>
      <c r="D2" s="24">
        <v>82.666666666666657</v>
      </c>
      <c r="E2" s="23">
        <v>143.66666666666666</v>
      </c>
      <c r="F2">
        <v>1</v>
      </c>
    </row>
    <row r="3" spans="1:6">
      <c r="A3" t="s">
        <v>23</v>
      </c>
      <c r="B3">
        <v>3</v>
      </c>
      <c r="C3">
        <v>67</v>
      </c>
      <c r="D3" s="24">
        <v>72.666666666666657</v>
      </c>
      <c r="E3" s="23">
        <v>139.66666666666666</v>
      </c>
      <c r="F3">
        <v>2</v>
      </c>
    </row>
    <row r="4" spans="1:6">
      <c r="A4" t="s">
        <v>18</v>
      </c>
      <c r="B4">
        <v>6</v>
      </c>
      <c r="C4">
        <v>65</v>
      </c>
      <c r="D4" s="24">
        <v>69</v>
      </c>
      <c r="E4" s="23">
        <v>134</v>
      </c>
      <c r="F4">
        <v>3</v>
      </c>
    </row>
    <row r="5" spans="1:6">
      <c r="A5" t="s">
        <v>21</v>
      </c>
      <c r="B5">
        <v>16</v>
      </c>
      <c r="C5">
        <v>60</v>
      </c>
      <c r="D5" s="24">
        <v>73</v>
      </c>
      <c r="E5" s="23">
        <v>133</v>
      </c>
      <c r="F5">
        <v>4</v>
      </c>
    </row>
    <row r="6" spans="1:6">
      <c r="A6" t="s">
        <v>20</v>
      </c>
      <c r="B6">
        <v>10</v>
      </c>
      <c r="C6">
        <v>47</v>
      </c>
      <c r="D6" s="24">
        <v>73.666666666666657</v>
      </c>
      <c r="E6" s="23">
        <v>120.66666666666666</v>
      </c>
      <c r="F6">
        <v>5</v>
      </c>
    </row>
    <row r="7" spans="1:6">
      <c r="A7" t="s">
        <v>11</v>
      </c>
      <c r="B7">
        <v>7</v>
      </c>
      <c r="C7">
        <v>56</v>
      </c>
      <c r="D7" s="24">
        <v>59.666666666666664</v>
      </c>
      <c r="E7" s="23">
        <v>115.66666666666666</v>
      </c>
      <c r="F7">
        <v>6</v>
      </c>
    </row>
    <row r="8" spans="1:6">
      <c r="A8" t="s">
        <v>8</v>
      </c>
      <c r="B8">
        <v>17</v>
      </c>
      <c r="C8">
        <v>46</v>
      </c>
      <c r="D8" s="24">
        <v>62</v>
      </c>
      <c r="E8" s="23">
        <v>108</v>
      </c>
      <c r="F8">
        <v>7</v>
      </c>
    </row>
    <row r="9" spans="1:6">
      <c r="A9" t="s">
        <v>7</v>
      </c>
      <c r="B9">
        <v>18</v>
      </c>
      <c r="C9">
        <v>51</v>
      </c>
      <c r="D9" s="24">
        <v>54.666666666666671</v>
      </c>
      <c r="E9" s="23">
        <v>105.66666666666667</v>
      </c>
      <c r="F9">
        <v>8</v>
      </c>
    </row>
    <row r="10" spans="1:6">
      <c r="A10" t="s">
        <v>17</v>
      </c>
      <c r="B10">
        <v>4</v>
      </c>
      <c r="C10">
        <v>44</v>
      </c>
      <c r="D10" s="24">
        <v>61.333333333333329</v>
      </c>
      <c r="E10" s="23">
        <v>105.33333333333333</v>
      </c>
      <c r="F10">
        <v>9</v>
      </c>
    </row>
    <row r="11" spans="1:6">
      <c r="A11" t="s">
        <v>16</v>
      </c>
      <c r="B11">
        <v>12</v>
      </c>
      <c r="C11">
        <v>42</v>
      </c>
      <c r="D11" s="24">
        <v>62</v>
      </c>
      <c r="E11" s="23">
        <v>104</v>
      </c>
      <c r="F11">
        <v>10</v>
      </c>
    </row>
    <row r="12" spans="1:6">
      <c r="A12" t="s">
        <v>14</v>
      </c>
      <c r="B12">
        <v>23</v>
      </c>
      <c r="C12">
        <v>31</v>
      </c>
      <c r="D12" s="24">
        <v>70</v>
      </c>
      <c r="E12" s="23">
        <v>101</v>
      </c>
      <c r="F12">
        <v>11</v>
      </c>
    </row>
    <row r="13" spans="1:6">
      <c r="A13" t="s">
        <v>10</v>
      </c>
      <c r="B13">
        <v>9</v>
      </c>
      <c r="C13">
        <v>40</v>
      </c>
      <c r="D13" s="24">
        <v>59.333333333333329</v>
      </c>
      <c r="E13" s="23">
        <v>99.333333333333329</v>
      </c>
      <c r="F13">
        <v>12</v>
      </c>
    </row>
    <row r="14" spans="1:6">
      <c r="A14" t="s">
        <v>45</v>
      </c>
      <c r="B14">
        <v>14</v>
      </c>
      <c r="C14">
        <v>34</v>
      </c>
      <c r="D14" s="24">
        <v>62</v>
      </c>
      <c r="E14" s="23">
        <v>96</v>
      </c>
      <c r="F14">
        <v>13</v>
      </c>
    </row>
    <row r="15" spans="1:6">
      <c r="A15" t="s">
        <v>15</v>
      </c>
      <c r="B15">
        <v>19</v>
      </c>
      <c r="C15">
        <v>37</v>
      </c>
      <c r="D15" s="24">
        <v>57</v>
      </c>
      <c r="E15" s="23">
        <v>94</v>
      </c>
      <c r="F15">
        <v>14</v>
      </c>
    </row>
    <row r="16" spans="1:6">
      <c r="A16" t="s">
        <v>24</v>
      </c>
      <c r="B16">
        <v>11</v>
      </c>
      <c r="C16">
        <v>30</v>
      </c>
      <c r="D16" s="24">
        <v>59.333333333333329</v>
      </c>
      <c r="E16" s="23">
        <v>89.333333333333329</v>
      </c>
      <c r="F16">
        <v>15</v>
      </c>
    </row>
    <row r="17" spans="1:6">
      <c r="A17" t="s">
        <v>22</v>
      </c>
      <c r="B17">
        <v>22</v>
      </c>
      <c r="C17">
        <v>27</v>
      </c>
      <c r="D17" s="24">
        <v>58</v>
      </c>
      <c r="E17" s="23">
        <v>85</v>
      </c>
      <c r="F17">
        <v>16</v>
      </c>
    </row>
    <row r="18" spans="1:6">
      <c r="A18" t="s">
        <v>19</v>
      </c>
      <c r="B18">
        <v>2</v>
      </c>
      <c r="C18">
        <v>28</v>
      </c>
      <c r="D18" s="24">
        <v>54.666666666666671</v>
      </c>
      <c r="E18" s="23">
        <v>82.666666666666671</v>
      </c>
      <c r="F18">
        <v>17</v>
      </c>
    </row>
    <row r="19" spans="1:6">
      <c r="A19" t="s">
        <v>25</v>
      </c>
      <c r="B19">
        <v>1</v>
      </c>
      <c r="C19">
        <v>35</v>
      </c>
      <c r="D19" s="24">
        <v>47</v>
      </c>
      <c r="E19" s="23">
        <v>82</v>
      </c>
      <c r="F19">
        <v>18</v>
      </c>
    </row>
    <row r="20" spans="1:6">
      <c r="A20" t="s">
        <v>9</v>
      </c>
      <c r="B20">
        <v>21</v>
      </c>
      <c r="C20">
        <v>30</v>
      </c>
      <c r="D20" s="24">
        <v>48</v>
      </c>
      <c r="E20" s="23">
        <v>78</v>
      </c>
      <c r="F20">
        <v>19</v>
      </c>
    </row>
    <row r="21" spans="1:6">
      <c r="A21" t="s">
        <v>27</v>
      </c>
      <c r="B21">
        <v>20</v>
      </c>
      <c r="C21">
        <v>6</v>
      </c>
      <c r="D21" s="24">
        <v>62.666666666666671</v>
      </c>
      <c r="E21" s="23">
        <v>68.666666666666671</v>
      </c>
      <c r="F21">
        <v>20</v>
      </c>
    </row>
    <row r="22" spans="1:6">
      <c r="A22" t="s">
        <v>48</v>
      </c>
      <c r="B22">
        <v>5</v>
      </c>
      <c r="C22">
        <v>0</v>
      </c>
      <c r="D22" s="24">
        <v>68.666666666666657</v>
      </c>
      <c r="E22" s="23">
        <v>68.666666666666657</v>
      </c>
      <c r="F22">
        <v>21</v>
      </c>
    </row>
    <row r="23" spans="1:6">
      <c r="A23" t="s">
        <v>46</v>
      </c>
      <c r="B23">
        <v>24</v>
      </c>
      <c r="C23">
        <v>6</v>
      </c>
      <c r="D23" s="24">
        <v>62</v>
      </c>
      <c r="E23" s="23">
        <v>68</v>
      </c>
      <c r="F23">
        <v>22</v>
      </c>
    </row>
    <row r="24" spans="1:6">
      <c r="A24" t="s">
        <v>13</v>
      </c>
      <c r="B24">
        <v>15</v>
      </c>
      <c r="C24">
        <v>49</v>
      </c>
      <c r="D24" s="24">
        <v>3</v>
      </c>
      <c r="E24" s="23">
        <v>52</v>
      </c>
      <c r="F24">
        <v>23</v>
      </c>
    </row>
    <row r="25" spans="1:6">
      <c r="A25" t="s">
        <v>26</v>
      </c>
      <c r="B25">
        <v>8</v>
      </c>
      <c r="C25">
        <v>44</v>
      </c>
      <c r="D25" s="24">
        <v>0</v>
      </c>
      <c r="E25" s="23">
        <v>44</v>
      </c>
      <c r="F25">
        <v>24</v>
      </c>
    </row>
  </sheetData>
  <autoFilter ref="A1:F25">
    <sortState ref="A2:F25">
      <sortCondition ref="F1:F25"/>
    </sortState>
  </autoFilter>
  <phoneticPr fontId="6" type="noConversion"/>
  <pageMargins left="0.75" right="0.75" top="1" bottom="1" header="0.5" footer="0.5"/>
  <pageSetup paperSize="9"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Týmy</vt:lpstr>
      <vt:lpstr>Vyzvednuto</vt:lpstr>
      <vt:lpstr>Luštěno</vt:lpstr>
      <vt:lpstr>Vyluštěno</vt:lpstr>
      <vt:lpstr>Krása šifry</vt:lpstr>
      <vt:lpstr>Šifry výsledky</vt:lpstr>
      <vt:lpstr>Týmy výsledky</vt:lpstr>
      <vt:lpstr>Print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Tomáš</cp:lastModifiedBy>
  <cp:lastPrinted>2013-07-13T20:03:08Z</cp:lastPrinted>
  <dcterms:created xsi:type="dcterms:W3CDTF">2013-07-11T14:39:14Z</dcterms:created>
  <dcterms:modified xsi:type="dcterms:W3CDTF">2013-07-13T20:04:03Z</dcterms:modified>
</cp:coreProperties>
</file>